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525" yWindow="-30" windowWidth="13215" windowHeight="108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25725"/>
</workbook>
</file>

<file path=xl/calcChain.xml><?xml version="1.0" encoding="utf-8"?>
<calcChain xmlns="http://schemas.openxmlformats.org/spreadsheetml/2006/main">
  <c r="F177" i="1"/>
  <c r="D177"/>
  <c r="F176"/>
  <c r="D176"/>
  <c r="F171"/>
  <c r="D171"/>
  <c r="D170"/>
  <c r="F170" s="1"/>
  <c r="F165"/>
  <c r="D165"/>
  <c r="F164"/>
  <c r="D164"/>
  <c r="F159"/>
  <c r="D159"/>
  <c r="D158"/>
  <c r="F158" s="1"/>
  <c r="F157"/>
  <c r="D157"/>
  <c r="F154"/>
  <c r="D154"/>
  <c r="F153"/>
  <c r="D153"/>
  <c r="F151"/>
  <c r="D151"/>
  <c r="F148"/>
  <c r="D148"/>
  <c r="F147"/>
  <c r="D147"/>
  <c r="F146"/>
  <c r="D146"/>
  <c r="F141"/>
  <c r="D141"/>
  <c r="F140"/>
  <c r="D140"/>
  <c r="F139"/>
  <c r="D139"/>
  <c r="F135"/>
  <c r="D135"/>
  <c r="F134"/>
  <c r="D134"/>
  <c r="F128"/>
  <c r="D128"/>
  <c r="D127"/>
  <c r="F127" s="1"/>
  <c r="F122"/>
  <c r="D122"/>
  <c r="F117"/>
  <c r="D117"/>
  <c r="D116"/>
  <c r="F116" s="1"/>
  <c r="F110"/>
  <c r="D110"/>
  <c r="F104"/>
  <c r="D104"/>
  <c r="D103"/>
  <c r="F103" s="1"/>
  <c r="F100"/>
  <c r="D100"/>
  <c r="D99"/>
  <c r="F99" s="1"/>
  <c r="F98"/>
  <c r="D98"/>
  <c r="F93"/>
  <c r="D93"/>
  <c r="D92"/>
  <c r="F92" s="1"/>
  <c r="F87"/>
  <c r="D87"/>
  <c r="D86"/>
  <c r="F86" s="1"/>
  <c r="F85"/>
  <c r="D85"/>
  <c r="F74"/>
  <c r="D74"/>
  <c r="F73"/>
  <c r="D73"/>
  <c r="F67"/>
  <c r="D67"/>
  <c r="D64"/>
  <c r="F64" s="1"/>
  <c r="F58"/>
  <c r="D58"/>
  <c r="F52"/>
  <c r="D52"/>
  <c r="F40"/>
  <c r="D40"/>
  <c r="F16"/>
  <c r="D16"/>
  <c r="D19" l="1"/>
  <c r="F202"/>
  <c r="D202"/>
  <c r="D197"/>
  <c r="D152"/>
  <c r="F152" s="1"/>
  <c r="D80"/>
  <c r="F80" s="1"/>
  <c r="D68"/>
  <c r="F68" s="1"/>
  <c r="D62"/>
  <c r="F62" s="1"/>
  <c r="D56"/>
  <c r="F56" s="1"/>
  <c r="D50"/>
  <c r="F50" s="1"/>
  <c r="D44"/>
  <c r="F44" s="1"/>
  <c r="D38"/>
  <c r="F38" s="1"/>
  <c r="D32"/>
  <c r="F32" s="1"/>
  <c r="D26"/>
  <c r="F26" s="1"/>
  <c r="D20"/>
  <c r="F20" s="1"/>
  <c r="D14"/>
  <c r="F14" s="1"/>
  <c r="D8"/>
  <c r="F8" s="1"/>
  <c r="F178"/>
  <c r="D178"/>
  <c r="D175"/>
  <c r="F172"/>
  <c r="D172"/>
  <c r="D169"/>
  <c r="F169" s="1"/>
  <c r="D166"/>
  <c r="F166" s="1"/>
  <c r="D163"/>
  <c r="F163" s="1"/>
  <c r="D160"/>
  <c r="F160" s="1"/>
  <c r="D145"/>
  <c r="F145" s="1"/>
  <c r="D82"/>
  <c r="F82" s="1"/>
  <c r="F142"/>
  <c r="D142"/>
  <c r="D136"/>
  <c r="F136" s="1"/>
  <c r="F133"/>
  <c r="D133"/>
  <c r="F130"/>
  <c r="D130"/>
  <c r="D129"/>
  <c r="F129" s="1"/>
  <c r="D124"/>
  <c r="F124" s="1"/>
  <c r="D123"/>
  <c r="F123" s="1"/>
  <c r="F121"/>
  <c r="D121"/>
  <c r="F118"/>
  <c r="D118"/>
  <c r="F115"/>
  <c r="D115"/>
  <c r="F112"/>
  <c r="D112"/>
  <c r="D111"/>
  <c r="F111" s="1"/>
  <c r="D109"/>
  <c r="F109" s="1"/>
  <c r="D106"/>
  <c r="F106" s="1"/>
  <c r="D105"/>
  <c r="F105" s="1"/>
  <c r="F97"/>
  <c r="D97"/>
  <c r="F94"/>
  <c r="D94"/>
  <c r="D91"/>
  <c r="F91" s="1"/>
  <c r="D88"/>
  <c r="F88" s="1"/>
  <c r="D81"/>
  <c r="F81" s="1"/>
  <c r="D79"/>
  <c r="F79" s="1"/>
  <c r="D76"/>
  <c r="F76" s="1"/>
  <c r="D75"/>
  <c r="F75" s="1"/>
  <c r="F70"/>
  <c r="D70"/>
  <c r="D69"/>
  <c r="F69" s="1"/>
  <c r="D63"/>
  <c r="F63" s="1"/>
  <c r="F61"/>
  <c r="D61"/>
  <c r="D57"/>
  <c r="F57" s="1"/>
  <c r="D55"/>
  <c r="F55" s="1"/>
  <c r="D51"/>
  <c r="F51" s="1"/>
  <c r="F49"/>
  <c r="D49"/>
  <c r="F46"/>
  <c r="D46"/>
  <c r="D45"/>
  <c r="F45" s="1"/>
  <c r="D43"/>
  <c r="F43" s="1"/>
  <c r="D39"/>
  <c r="F39" s="1"/>
  <c r="F37"/>
  <c r="D37"/>
  <c r="F34"/>
  <c r="D34"/>
  <c r="D33"/>
  <c r="F33" s="1"/>
  <c r="F31"/>
  <c r="D31"/>
  <c r="F28"/>
  <c r="D28"/>
  <c r="D27"/>
  <c r="F27" s="1"/>
  <c r="D25"/>
  <c r="F25" s="1"/>
  <c r="D22"/>
  <c r="F22" s="1"/>
  <c r="D21"/>
  <c r="F21" s="1"/>
  <c r="F19"/>
  <c r="F15"/>
  <c r="D15"/>
  <c r="F13"/>
  <c r="D13"/>
  <c r="F10"/>
  <c r="D10"/>
  <c r="D9"/>
  <c r="F9" s="1"/>
  <c r="D7"/>
  <c r="F7" s="1"/>
  <c r="E186" l="1"/>
  <c r="E192"/>
  <c r="D192" s="1"/>
  <c r="E198"/>
  <c r="D198" s="1"/>
  <c r="F198" s="1"/>
  <c r="F175"/>
  <c r="D186" l="1"/>
  <c r="E200"/>
  <c r="F192"/>
  <c r="F186" l="1"/>
  <c r="F205" s="1"/>
  <c r="D205"/>
  <c r="E205"/>
</calcChain>
</file>

<file path=xl/sharedStrings.xml><?xml version="1.0" encoding="utf-8"?>
<sst xmlns="http://schemas.openxmlformats.org/spreadsheetml/2006/main" count="307" uniqueCount="163">
  <si>
    <t>SECTION 5311 PROGRAM OF PROJECTS</t>
  </si>
  <si>
    <t>R01</t>
  </si>
  <si>
    <t>Autauga County - Governmental Authority</t>
  </si>
  <si>
    <t>Capital</t>
  </si>
  <si>
    <t>Operating</t>
  </si>
  <si>
    <t>Administration</t>
  </si>
  <si>
    <t>Support Equip</t>
  </si>
  <si>
    <t>Total</t>
  </si>
  <si>
    <t>Funds</t>
  </si>
  <si>
    <t>Budgeted</t>
  </si>
  <si>
    <t>FTA</t>
  </si>
  <si>
    <t>Local</t>
  </si>
  <si>
    <t>Baldwin County - Governmental Authority</t>
  </si>
  <si>
    <t>Baldwin Rural Area Transit System (BRATS)</t>
  </si>
  <si>
    <t>R02</t>
  </si>
  <si>
    <t>Barbour County - Governmental Authority</t>
  </si>
  <si>
    <t>R03</t>
  </si>
  <si>
    <t>Blount County - Governmental Authority</t>
  </si>
  <si>
    <t>R05</t>
  </si>
  <si>
    <t>East Alabama Regional Planning Commission</t>
  </si>
  <si>
    <t>R08</t>
  </si>
  <si>
    <t>Chilton County - Governmental Authority</t>
  </si>
  <si>
    <t>R11</t>
  </si>
  <si>
    <t>Northwest Alabama Council of Local</t>
  </si>
  <si>
    <t>R17</t>
  </si>
  <si>
    <t>Alabama Tombigbee Regional Commission</t>
  </si>
  <si>
    <t>R18</t>
  </si>
  <si>
    <t>Covington County - Governmental Authority</t>
  </si>
  <si>
    <t>Covington Area Transit System (CARTS)</t>
  </si>
  <si>
    <t>R20</t>
  </si>
  <si>
    <t>Cullman County - Governmental Authority</t>
  </si>
  <si>
    <t>Cullman Area Rural Transit System (CARTS)</t>
  </si>
  <si>
    <t>R22</t>
  </si>
  <si>
    <t>DeKalb County - Governmental Authority</t>
  </si>
  <si>
    <t>DeKalb County Commission on Aging</t>
  </si>
  <si>
    <t>R25</t>
  </si>
  <si>
    <t>Escambia County - Governmental Authority</t>
  </si>
  <si>
    <t>Escambia County Area Transit System (ECATS)</t>
  </si>
  <si>
    <t>R28</t>
  </si>
  <si>
    <t>Etowah County - Governmental Authority</t>
  </si>
  <si>
    <t>Etowah County Rural Transportation Program</t>
  </si>
  <si>
    <t>R27</t>
  </si>
  <si>
    <t>Greene/Lowndes/Marengo/Sumter/Choctaw</t>
  </si>
  <si>
    <t>Dallas/Hale/Perry - Private Non Profit</t>
  </si>
  <si>
    <t>West Alabama Public Transportation (WAPT)</t>
  </si>
  <si>
    <t>R32</t>
  </si>
  <si>
    <t>Houston County - Governmental Authority</t>
  </si>
  <si>
    <t xml:space="preserve">Wiregrass Transit Authority - Dothan, AL - </t>
  </si>
  <si>
    <t>R35</t>
  </si>
  <si>
    <t>Jackson County - Governmental Authority</t>
  </si>
  <si>
    <t>Jackson County Council on Aging</t>
  </si>
  <si>
    <t>R36</t>
  </si>
  <si>
    <t>Jefferson/Shelby - Governmental Authority</t>
  </si>
  <si>
    <t>Birmingham Regional Paratransit Consortium</t>
  </si>
  <si>
    <t>(BRPC  dba CLASTRAN)</t>
  </si>
  <si>
    <t>R37</t>
  </si>
  <si>
    <t>Lawrence County - Governmental Authority</t>
  </si>
  <si>
    <t>Lawrence CountyAging &amp; Rural Transit System</t>
  </si>
  <si>
    <t>R40</t>
  </si>
  <si>
    <t>Lee/Russell - Governmental Authority</t>
  </si>
  <si>
    <t>Lee/Russell Council of Local Govt (LETA)</t>
  </si>
  <si>
    <t>R57</t>
  </si>
  <si>
    <t>Macon County -  Governmental Authority</t>
  </si>
  <si>
    <t>Macon-Russell Community Action Agency</t>
  </si>
  <si>
    <t>R44</t>
  </si>
  <si>
    <t>Madison County - Governmental Authority</t>
  </si>
  <si>
    <t>Transit for Rural Areas of Madison County</t>
  </si>
  <si>
    <t>R45</t>
  </si>
  <si>
    <t>Marshall County - Governmental Authority</t>
  </si>
  <si>
    <t>City of Guntersville Transit</t>
  </si>
  <si>
    <t>R48</t>
  </si>
  <si>
    <t>Morgan County - Governmental Authority</t>
  </si>
  <si>
    <t>Morgan Area Transit System (MCATS)</t>
  </si>
  <si>
    <t>R52</t>
  </si>
  <si>
    <t>Pickens County - Governmental Authority</t>
  </si>
  <si>
    <t>R54</t>
  </si>
  <si>
    <t>Pike County Governmental Authority</t>
  </si>
  <si>
    <t xml:space="preserve">(PATS) </t>
  </si>
  <si>
    <t>R55</t>
  </si>
  <si>
    <t>St. Clair County - Governmental Authority</t>
  </si>
  <si>
    <t>St. Clair County Commission</t>
  </si>
  <si>
    <t>R58</t>
  </si>
  <si>
    <t>Tallapoosa County - Private Non Profit</t>
  </si>
  <si>
    <t>R62</t>
  </si>
  <si>
    <t>Walker County - Governmental Authority</t>
  </si>
  <si>
    <t>C. District 4</t>
  </si>
  <si>
    <t>R64</t>
  </si>
  <si>
    <t>Washington County - Private Non Profit</t>
  </si>
  <si>
    <t>C. District 1</t>
  </si>
  <si>
    <t>R65</t>
  </si>
  <si>
    <t>Pike Area Transit System - City of Troy</t>
  </si>
  <si>
    <t>111-00 Capital-Bus Rolling Stock</t>
  </si>
  <si>
    <t xml:space="preserve">     Activity</t>
  </si>
  <si>
    <t xml:space="preserve">    11.12.04 - Buy Replacement &lt;30 ft Bus</t>
  </si>
  <si>
    <t xml:space="preserve">    11.12.15 - Buy Replacement Van</t>
  </si>
  <si>
    <t xml:space="preserve">    11.13.04 - Buy Expansion &lt;30 ft Bus</t>
  </si>
  <si>
    <t xml:space="preserve">    11.13.15 - Buy Expansion Van</t>
  </si>
  <si>
    <t>300-00 Operating Assistance</t>
  </si>
  <si>
    <t xml:space="preserve">    Activity</t>
  </si>
  <si>
    <t xml:space="preserve">    30.09.01 Up to 50% Federal Share</t>
  </si>
  <si>
    <t>600-00 Other Program Costs</t>
  </si>
  <si>
    <t xml:space="preserve">    11.80.00 - State Administration</t>
  </si>
  <si>
    <r>
      <t xml:space="preserve">   </t>
    </r>
    <r>
      <rPr>
        <sz val="10"/>
        <rFont val="Arial"/>
        <family val="2"/>
      </rPr>
      <t xml:space="preserve"> 11.80.00 - Program Administration</t>
    </r>
  </si>
  <si>
    <t>114-00 Bus Support Equipment &amp; Facilities</t>
  </si>
  <si>
    <r>
      <t>635-00</t>
    </r>
    <r>
      <rPr>
        <u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 xml:space="preserve">Rural Transit Asst. Program (RTAP) </t>
    </r>
  </si>
  <si>
    <t>634-00 Intercity Bus Transportation</t>
  </si>
  <si>
    <r>
      <t xml:space="preserve">    </t>
    </r>
    <r>
      <rPr>
        <sz val="10"/>
        <rFont val="Arial"/>
        <family val="2"/>
      </rPr>
      <t>11.73.00</t>
    </r>
    <r>
      <rPr>
        <b/>
        <sz val="10"/>
        <rFont val="Arial"/>
        <family val="2"/>
      </rPr>
      <t xml:space="preserve"> -  </t>
    </r>
    <r>
      <rPr>
        <sz val="10"/>
        <rFont val="Arial"/>
        <family val="2"/>
      </rPr>
      <t>Program  Reserve/Category C</t>
    </r>
  </si>
  <si>
    <t>Total Grant</t>
  </si>
  <si>
    <t>No. Vehicles</t>
  </si>
  <si>
    <t xml:space="preserve"> </t>
  </si>
  <si>
    <t>FY 2015, AL-18-X027, April, 2014</t>
  </si>
  <si>
    <t xml:space="preserve">Calhoun/Cherokee, Coosa, Cleburne, Talladega - </t>
  </si>
  <si>
    <t>Governmental Authority</t>
  </si>
  <si>
    <t xml:space="preserve">Colbert/Franklin/Lauderdale/Marion - </t>
  </si>
  <si>
    <t xml:space="preserve">Clarke/Conecuh/Monroe/Wilcox - </t>
  </si>
  <si>
    <t>C. Districts 7 &amp; 4</t>
  </si>
  <si>
    <t xml:space="preserve"> C. District 3</t>
  </si>
  <si>
    <t>Ashville, AL -</t>
  </si>
  <si>
    <t xml:space="preserve">Decatur, AL - </t>
  </si>
  <si>
    <t xml:space="preserve">Guntersville, AL - </t>
  </si>
  <si>
    <t xml:space="preserve">(TRAM) - Huntsville, AL - </t>
  </si>
  <si>
    <t>C. District 5</t>
  </si>
  <si>
    <t xml:space="preserve">Tuskegee, AL - </t>
  </si>
  <si>
    <t>C. District 3</t>
  </si>
  <si>
    <t xml:space="preserve">Opelika, AL  - </t>
  </si>
  <si>
    <t xml:space="preserve">(LCARTS) - Moulton, AL  - </t>
  </si>
  <si>
    <t>Birmingham, AL -</t>
  </si>
  <si>
    <t xml:space="preserve">Scottsboro, AL -  </t>
  </si>
  <si>
    <t xml:space="preserve">Demopolis, AL - </t>
  </si>
  <si>
    <t>C. Districts 7 &amp; 2</t>
  </si>
  <si>
    <t xml:space="preserve">Brewton, AL -  </t>
  </si>
  <si>
    <t xml:space="preserve">Andalusia, AL -  - </t>
  </si>
  <si>
    <t>C. District 2</t>
  </si>
  <si>
    <t>Camden, AL -  -</t>
  </si>
  <si>
    <t xml:space="preserve"> C. Districts 1, 2, &amp; 7</t>
  </si>
  <si>
    <t xml:space="preserve">Anniston, AL -  - </t>
  </si>
  <si>
    <t xml:space="preserve">Robertsdale, AL - </t>
  </si>
  <si>
    <t xml:space="preserve">Cullman, AL -  </t>
  </si>
  <si>
    <t xml:space="preserve">Ft. Payne, AL -  </t>
  </si>
  <si>
    <t xml:space="preserve">Gadsden, AL -  </t>
  </si>
  <si>
    <t>C. Districts 6 &amp; 7</t>
  </si>
  <si>
    <t xml:space="preserve">Troy, AL - </t>
  </si>
  <si>
    <t xml:space="preserve"> C. Districts 6 &amp; 4</t>
  </si>
  <si>
    <t xml:space="preserve">Educational Center for Independence - </t>
  </si>
  <si>
    <t xml:space="preserve">Chatom, AL </t>
  </si>
  <si>
    <t xml:space="preserve">Walker County Commission - </t>
  </si>
  <si>
    <t>Jasper, AL</t>
  </si>
  <si>
    <t xml:space="preserve">A.R.I.S.E. - </t>
  </si>
  <si>
    <t>Alexander City, AL -</t>
  </si>
  <si>
    <t xml:space="preserve">H.E.L.P., Inc - </t>
  </si>
  <si>
    <t xml:space="preserve">Carrollton, AL - </t>
  </si>
  <si>
    <t>C. Districts 4 &amp; 5</t>
  </si>
  <si>
    <t>C. District 6</t>
  </si>
  <si>
    <t xml:space="preserve">City of Eufaula - </t>
  </si>
  <si>
    <t xml:space="preserve">Eufalula, AL - </t>
  </si>
  <si>
    <t xml:space="preserve">Prattville, AL - </t>
  </si>
  <si>
    <t>Autauga  County Rural Transportation Program</t>
  </si>
  <si>
    <t>Blount County Commission -</t>
  </si>
  <si>
    <t xml:space="preserve"> Oneonta, AL</t>
  </si>
  <si>
    <t xml:space="preserve">Chilton County Transit - </t>
  </si>
  <si>
    <t>Clanton, AL</t>
  </si>
  <si>
    <t xml:space="preserve">Governments (NACOLG) - </t>
  </si>
  <si>
    <t>Muscle Shoals. AL  -</t>
  </si>
</sst>
</file>

<file path=xl/styles.xml><?xml version="1.0" encoding="utf-8"?>
<styleSheet xmlns="http://schemas.openxmlformats.org/spreadsheetml/2006/main">
  <numFmts count="1">
    <numFmt numFmtId="164" formatCode="_(&quot;$&quot;* #,##0_);_(&quot;$&quot;* \(#,##0\);_(&quot;$&quot;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1"/>
      <color rgb="FFC00000"/>
      <name val="Arial"/>
      <family val="2"/>
    </font>
    <font>
      <sz val="11"/>
      <color rgb="FFC00000"/>
      <name val="Arial"/>
      <family val="2"/>
    </font>
    <font>
      <sz val="11"/>
      <name val="Arial"/>
      <family val="2"/>
    </font>
    <font>
      <b/>
      <sz val="11"/>
      <color theme="6" tint="-0.499984740745262"/>
      <name val="Arial"/>
      <family val="2"/>
    </font>
    <font>
      <sz val="11"/>
      <color theme="6" tint="-0.499984740745262"/>
      <name val="Arial"/>
      <family val="2"/>
    </font>
    <font>
      <b/>
      <sz val="11"/>
      <color theme="6" tint="-0.249977111117893"/>
      <name val="Arial"/>
      <family val="2"/>
    </font>
    <font>
      <sz val="11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1" applyFont="1" applyBorder="1"/>
    <xf numFmtId="0" fontId="1" fillId="0" borderId="0" xfId="0" applyFont="1" applyBorder="1"/>
    <xf numFmtId="0" fontId="8" fillId="0" borderId="0" xfId="1" applyFont="1" applyBorder="1"/>
    <xf numFmtId="0" fontId="4" fillId="0" borderId="0" xfId="2" applyFont="1" applyBorder="1"/>
    <xf numFmtId="0" fontId="8" fillId="0" borderId="0" xfId="2" applyFont="1" applyFill="1" applyBorder="1"/>
    <xf numFmtId="0" fontId="8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1" fillId="0" borderId="1" xfId="0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4" fillId="0" borderId="0" xfId="2" applyFont="1" applyBorder="1"/>
    <xf numFmtId="0" fontId="9" fillId="0" borderId="0" xfId="0" applyFont="1"/>
    <xf numFmtId="0" fontId="14" fillId="0" borderId="0" xfId="0" applyFont="1"/>
    <xf numFmtId="0" fontId="5" fillId="0" borderId="0" xfId="2" applyFont="1" applyBorder="1"/>
    <xf numFmtId="0" fontId="4" fillId="0" borderId="0" xfId="2" applyFont="1" applyBorder="1"/>
    <xf numFmtId="0" fontId="7" fillId="0" borderId="0" xfId="2" applyFont="1" applyBorder="1"/>
    <xf numFmtId="0" fontId="4" fillId="0" borderId="0" xfId="2" applyFont="1" applyFill="1" applyBorder="1"/>
    <xf numFmtId="0" fontId="4" fillId="0" borderId="0" xfId="2" applyFont="1" applyBorder="1"/>
    <xf numFmtId="164" fontId="9" fillId="0" borderId="0" xfId="0" applyNumberFormat="1" applyFont="1"/>
    <xf numFmtId="164" fontId="9" fillId="0" borderId="1" xfId="0" applyNumberFormat="1" applyFont="1" applyBorder="1"/>
    <xf numFmtId="164" fontId="9" fillId="0" borderId="2" xfId="0" applyNumberFormat="1" applyFont="1" applyBorder="1"/>
    <xf numFmtId="164" fontId="10" fillId="0" borderId="2" xfId="0" applyNumberFormat="1" applyFont="1" applyBorder="1"/>
    <xf numFmtId="0" fontId="5" fillId="0" borderId="0" xfId="2" applyFont="1" applyFill="1" applyBorder="1" applyAlignment="1">
      <alignment horizontal="right"/>
    </xf>
    <xf numFmtId="0" fontId="3" fillId="0" borderId="1" xfId="0" applyFont="1" applyBorder="1"/>
    <xf numFmtId="164" fontId="6" fillId="0" borderId="1" xfId="0" applyNumberFormat="1" applyFont="1" applyBorder="1"/>
    <xf numFmtId="164" fontId="6" fillId="0" borderId="0" xfId="0" applyNumberFormat="1" applyFont="1"/>
    <xf numFmtId="164" fontId="6" fillId="0" borderId="2" xfId="0" applyNumberFormat="1" applyFont="1" applyBorder="1"/>
    <xf numFmtId="164" fontId="15" fillId="0" borderId="0" xfId="0" applyNumberFormat="1" applyFont="1"/>
    <xf numFmtId="164" fontId="11" fillId="0" borderId="0" xfId="0" applyNumberFormat="1" applyFont="1"/>
    <xf numFmtId="164" fontId="11" fillId="0" borderId="2" xfId="0" applyNumberFormat="1" applyFont="1" applyBorder="1"/>
    <xf numFmtId="164" fontId="6" fillId="0" borderId="1" xfId="2" applyNumberFormat="1" applyFont="1" applyBorder="1"/>
    <xf numFmtId="164" fontId="6" fillId="0" borderId="3" xfId="0" applyNumberFormat="1" applyFont="1" applyBorder="1"/>
    <xf numFmtId="164" fontId="12" fillId="0" borderId="1" xfId="0" applyNumberFormat="1" applyFont="1" applyBorder="1"/>
    <xf numFmtId="164" fontId="12" fillId="0" borderId="0" xfId="0" applyNumberFormat="1" applyFont="1"/>
    <xf numFmtId="164" fontId="12" fillId="0" borderId="2" xfId="0" applyNumberFormat="1" applyFont="1" applyBorder="1"/>
    <xf numFmtId="164" fontId="16" fillId="0" borderId="0" xfId="0" applyNumberFormat="1" applyFont="1"/>
    <xf numFmtId="164" fontId="13" fillId="0" borderId="0" xfId="0" applyNumberFormat="1" applyFont="1"/>
    <xf numFmtId="164" fontId="13" fillId="0" borderId="2" xfId="0" applyNumberFormat="1" applyFont="1" applyBorder="1"/>
    <xf numFmtId="164" fontId="12" fillId="0" borderId="3" xfId="0" applyNumberFormat="1" applyFont="1" applyBorder="1"/>
    <xf numFmtId="164" fontId="17" fillId="0" borderId="0" xfId="0" applyNumberFormat="1" applyFont="1"/>
    <xf numFmtId="164" fontId="10" fillId="0" borderId="0" xfId="0" applyNumberFormat="1" applyFont="1"/>
    <xf numFmtId="164" fontId="9" fillId="0" borderId="3" xfId="0" applyNumberFormat="1" applyFont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18" fillId="0" borderId="4" xfId="0" applyFont="1" applyBorder="1"/>
    <xf numFmtId="0" fontId="0" fillId="0" borderId="1" xfId="0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17"/>
  <sheetViews>
    <sheetView tabSelected="1" zoomScaleNormal="100" workbookViewId="0">
      <pane ySplit="5" topLeftCell="A6" activePane="bottomLeft" state="frozen"/>
      <selection pane="bottomLeft" activeCell="J59" sqref="J59"/>
    </sheetView>
  </sheetViews>
  <sheetFormatPr defaultRowHeight="15"/>
  <cols>
    <col min="1" max="1" width="5.28515625" customWidth="1"/>
    <col min="2" max="2" width="41.42578125" customWidth="1"/>
    <col min="3" max="3" width="13.5703125" customWidth="1"/>
    <col min="4" max="4" width="14.140625" customWidth="1"/>
    <col min="5" max="5" width="13.85546875" customWidth="1"/>
    <col min="6" max="6" width="13" customWidth="1"/>
  </cols>
  <sheetData>
    <row r="1" spans="1:17" ht="17.25" thickBot="1">
      <c r="B1" s="74" t="s">
        <v>0</v>
      </c>
      <c r="C1" s="3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B2" s="3" t="s">
        <v>110</v>
      </c>
      <c r="C2" s="3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B3" s="3"/>
      <c r="C3" s="3"/>
      <c r="D3" s="3" t="s">
        <v>7</v>
      </c>
      <c r="E3" s="3" t="s">
        <v>10</v>
      </c>
      <c r="F3" s="3" t="s">
        <v>11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>
      <c r="A4" s="3" t="s">
        <v>109</v>
      </c>
      <c r="B4" s="3" t="s">
        <v>109</v>
      </c>
      <c r="C4" s="3"/>
      <c r="D4" s="3" t="s">
        <v>8</v>
      </c>
      <c r="E4" s="3" t="s">
        <v>8</v>
      </c>
      <c r="F4" s="3" t="s">
        <v>8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>
      <c r="A5" s="1"/>
      <c r="B5" s="1"/>
      <c r="C5" s="1"/>
      <c r="D5" s="51" t="s">
        <v>9</v>
      </c>
      <c r="E5" s="51" t="s">
        <v>9</v>
      </c>
      <c r="F5" s="51" t="s">
        <v>9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>
      <c r="A6" s="2" t="s">
        <v>1</v>
      </c>
      <c r="B6" s="6" t="s">
        <v>2</v>
      </c>
      <c r="C6" s="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>
      <c r="A7" s="1"/>
      <c r="B7" s="4" t="s">
        <v>156</v>
      </c>
      <c r="C7" s="7" t="s">
        <v>3</v>
      </c>
      <c r="D7" s="60">
        <f>SUM(E7/0.8)</f>
        <v>0</v>
      </c>
      <c r="E7" s="52">
        <v>0</v>
      </c>
      <c r="F7" s="47">
        <f>SUM(D7*0.2)</f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>
      <c r="A8" s="1"/>
      <c r="B8" t="s">
        <v>155</v>
      </c>
      <c r="C8" s="7" t="s">
        <v>4</v>
      </c>
      <c r="D8" s="60">
        <f>SUM(E8/0.5)</f>
        <v>260000</v>
      </c>
      <c r="E8" s="52">
        <v>130000</v>
      </c>
      <c r="F8" s="47">
        <f>D8</f>
        <v>260000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>
      <c r="A9" s="1"/>
      <c r="B9" s="73" t="s">
        <v>132</v>
      </c>
      <c r="C9" s="7" t="s">
        <v>5</v>
      </c>
      <c r="D9" s="60">
        <f>SUM(E9/0.8)</f>
        <v>87712.5</v>
      </c>
      <c r="E9" s="52">
        <v>70170</v>
      </c>
      <c r="F9" s="47">
        <f>SUM(D9*0.2)</f>
        <v>17542.5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>
      <c r="A10" s="1"/>
      <c r="B10" s="75"/>
      <c r="C10" s="7" t="s">
        <v>6</v>
      </c>
      <c r="D10" s="60">
        <f>SUM(E10/0.8)</f>
        <v>0</v>
      </c>
      <c r="E10" s="52">
        <v>0</v>
      </c>
      <c r="F10" s="47">
        <f>SUM(D10*0.2)</f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>
      <c r="A11" s="1"/>
      <c r="B11" s="1"/>
      <c r="C11" s="1"/>
      <c r="D11" s="61"/>
      <c r="E11" s="53"/>
      <c r="F11" s="4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>
      <c r="A12" s="2" t="s">
        <v>14</v>
      </c>
      <c r="B12" s="9" t="s">
        <v>12</v>
      </c>
      <c r="D12" s="61"/>
      <c r="E12" s="53"/>
      <c r="F12" s="4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>
      <c r="A13" s="1"/>
      <c r="B13" s="10" t="s">
        <v>13</v>
      </c>
      <c r="C13" s="10" t="s">
        <v>3</v>
      </c>
      <c r="D13" s="60">
        <f>SUM(E13/0.8)</f>
        <v>0</v>
      </c>
      <c r="E13" s="52">
        <v>0</v>
      </c>
      <c r="F13" s="47">
        <f>SUM(D13*0.2)</f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>
      <c r="A14" s="1"/>
      <c r="B14" s="45" t="s">
        <v>136</v>
      </c>
      <c r="C14" s="10" t="s">
        <v>4</v>
      </c>
      <c r="D14" s="62">
        <f>SUM(E14/0.5)</f>
        <v>1567200</v>
      </c>
      <c r="E14" s="54">
        <v>783600</v>
      </c>
      <c r="F14" s="48">
        <f>D14</f>
        <v>1567200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>
      <c r="A15" s="1"/>
      <c r="B15" s="2" t="s">
        <v>88</v>
      </c>
      <c r="C15" s="10" t="s">
        <v>5</v>
      </c>
      <c r="D15" s="62">
        <f t="shared" ref="D15:D16" si="0">SUM(E15/0.8)</f>
        <v>522500</v>
      </c>
      <c r="E15" s="54">
        <v>418000</v>
      </c>
      <c r="F15" s="48">
        <f t="shared" ref="F15:F16" si="1">SUM(D15*0.2)</f>
        <v>104500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>
      <c r="A16" s="1"/>
      <c r="B16" s="13"/>
      <c r="C16" s="10" t="s">
        <v>6</v>
      </c>
      <c r="D16" s="62">
        <f t="shared" si="0"/>
        <v>25400</v>
      </c>
      <c r="E16" s="54">
        <v>20320</v>
      </c>
      <c r="F16" s="48">
        <f t="shared" si="1"/>
        <v>5080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>
      <c r="A17" s="1"/>
      <c r="B17" s="1"/>
      <c r="C17" s="1"/>
      <c r="D17" s="61"/>
      <c r="E17" s="53"/>
      <c r="F17" s="4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>
      <c r="A18" s="2" t="s">
        <v>16</v>
      </c>
      <c r="B18" s="9" t="s">
        <v>15</v>
      </c>
      <c r="C18" s="1"/>
      <c r="D18" s="61"/>
      <c r="E18" s="53"/>
      <c r="F18" s="4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>
      <c r="A19" s="1"/>
      <c r="B19" s="45" t="s">
        <v>153</v>
      </c>
      <c r="C19" s="11" t="s">
        <v>3</v>
      </c>
      <c r="D19" s="60">
        <f>SUM(E19/0.8)</f>
        <v>0</v>
      </c>
      <c r="E19" s="52">
        <v>0</v>
      </c>
      <c r="F19" s="47">
        <f>SUM(D19*0.2)</f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>
      <c r="A20" s="1"/>
      <c r="B20" t="s">
        <v>154</v>
      </c>
      <c r="C20" s="11" t="s">
        <v>4</v>
      </c>
      <c r="D20" s="62">
        <f>SUM(E20/0.5)</f>
        <v>82414</v>
      </c>
      <c r="E20" s="54">
        <v>41207</v>
      </c>
      <c r="F20" s="48">
        <f>D20</f>
        <v>82414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>
      <c r="A21" s="1"/>
      <c r="B21" s="2" t="s">
        <v>132</v>
      </c>
      <c r="C21" s="11" t="s">
        <v>5</v>
      </c>
      <c r="D21" s="62">
        <f t="shared" ref="D21:D22" si="2">SUM(E21/0.8)</f>
        <v>111873.75</v>
      </c>
      <c r="E21" s="54">
        <v>89499</v>
      </c>
      <c r="F21" s="48">
        <f t="shared" ref="F21:F22" si="3">SUM(D21*0.2)</f>
        <v>22374.75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>
      <c r="A22" s="1"/>
      <c r="B22" s="13"/>
      <c r="C22" s="11" t="s">
        <v>6</v>
      </c>
      <c r="D22" s="62">
        <f t="shared" si="2"/>
        <v>0</v>
      </c>
      <c r="E22" s="54">
        <v>0</v>
      </c>
      <c r="F22" s="48">
        <f t="shared" si="3"/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>
      <c r="A23" s="1"/>
      <c r="B23" s="1"/>
      <c r="C23" s="1"/>
      <c r="D23" s="61"/>
      <c r="E23" s="53"/>
      <c r="F23" s="4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>
      <c r="A24" s="2" t="s">
        <v>18</v>
      </c>
      <c r="B24" s="8" t="s">
        <v>17</v>
      </c>
      <c r="C24" s="1"/>
      <c r="D24" s="61"/>
      <c r="E24" s="53"/>
      <c r="F24" s="46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>
      <c r="A25" s="1"/>
      <c r="B25" s="45" t="s">
        <v>157</v>
      </c>
      <c r="C25" s="12" t="s">
        <v>3</v>
      </c>
      <c r="D25" s="60">
        <f>SUM(E25/0.8)</f>
        <v>0</v>
      </c>
      <c r="E25" s="52">
        <v>0</v>
      </c>
      <c r="F25" s="47">
        <f>SUM(D25*0.2)</f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>
      <c r="A26" s="1"/>
      <c r="B26" t="s">
        <v>158</v>
      </c>
      <c r="C26" s="12" t="s">
        <v>4</v>
      </c>
      <c r="D26" s="62">
        <f>SUM(E26/0.5)</f>
        <v>277960</v>
      </c>
      <c r="E26" s="54">
        <v>138980</v>
      </c>
      <c r="F26" s="48">
        <f>D26</f>
        <v>277960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>
      <c r="A27" s="1"/>
      <c r="B27" s="45" t="s">
        <v>85</v>
      </c>
      <c r="C27" s="12" t="s">
        <v>5</v>
      </c>
      <c r="D27" s="62">
        <f t="shared" ref="D27:D28" si="4">SUM(E27/0.8)</f>
        <v>111540</v>
      </c>
      <c r="E27" s="54">
        <v>89232</v>
      </c>
      <c r="F27" s="48">
        <f t="shared" ref="F27:F28" si="5">SUM(D27*0.2)</f>
        <v>22308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>
      <c r="A28" s="1"/>
      <c r="B28" s="13"/>
      <c r="C28" s="12" t="s">
        <v>6</v>
      </c>
      <c r="D28" s="62">
        <f t="shared" si="4"/>
        <v>0</v>
      </c>
      <c r="E28" s="54">
        <v>0</v>
      </c>
      <c r="F28" s="48">
        <f t="shared" si="5"/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A29" s="1"/>
      <c r="B29" s="1"/>
      <c r="C29" s="1"/>
      <c r="D29" s="61"/>
      <c r="E29" s="53"/>
      <c r="F29" s="4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>
      <c r="A30" s="2" t="s">
        <v>20</v>
      </c>
      <c r="B30" s="9" t="s">
        <v>111</v>
      </c>
      <c r="C30" s="1"/>
      <c r="D30" s="61"/>
      <c r="E30" s="53"/>
      <c r="F30" s="46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>
      <c r="A31" s="1"/>
      <c r="B31" t="s">
        <v>112</v>
      </c>
      <c r="C31" s="14" t="s">
        <v>3</v>
      </c>
      <c r="D31" s="60">
        <f>SUM(E31/0.8)</f>
        <v>0</v>
      </c>
      <c r="E31" s="52">
        <v>0</v>
      </c>
      <c r="F31" s="47">
        <f>SUM(D31*0.2)</f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>
      <c r="A32" s="1"/>
      <c r="B32" s="14" t="s">
        <v>19</v>
      </c>
      <c r="C32" s="14" t="s">
        <v>4</v>
      </c>
      <c r="D32" s="62">
        <f>SUM(E32/0.5)</f>
        <v>825000</v>
      </c>
      <c r="E32" s="54">
        <v>412500</v>
      </c>
      <c r="F32" s="48">
        <f>D32</f>
        <v>825000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>
      <c r="A33" s="1"/>
      <c r="B33" s="45" t="s">
        <v>135</v>
      </c>
      <c r="C33" s="14" t="s">
        <v>5</v>
      </c>
      <c r="D33" s="62">
        <f t="shared" ref="D33:D34" si="6">SUM(E33/0.8)</f>
        <v>99850</v>
      </c>
      <c r="E33" s="54">
        <v>79880</v>
      </c>
      <c r="F33" s="48">
        <f t="shared" ref="F33:F34" si="7">SUM(D33*0.2)</f>
        <v>19970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>
      <c r="A34" s="1"/>
      <c r="B34" s="72" t="s">
        <v>123</v>
      </c>
      <c r="C34" s="14" t="s">
        <v>6</v>
      </c>
      <c r="D34" s="62">
        <f t="shared" si="6"/>
        <v>0</v>
      </c>
      <c r="E34" s="54">
        <v>0</v>
      </c>
      <c r="F34" s="48">
        <f t="shared" si="7"/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>
      <c r="A35" s="1"/>
      <c r="B35" s="1"/>
      <c r="C35" s="1"/>
      <c r="D35" s="61"/>
      <c r="E35" s="53"/>
      <c r="F35" s="4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2" t="s">
        <v>22</v>
      </c>
      <c r="B36" s="9" t="s">
        <v>21</v>
      </c>
      <c r="C36" s="1"/>
      <c r="D36" s="61"/>
      <c r="E36" s="53"/>
      <c r="F36" s="46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1"/>
      <c r="B37" s="45" t="s">
        <v>159</v>
      </c>
      <c r="C37" s="15" t="s">
        <v>3</v>
      </c>
      <c r="D37" s="60">
        <f>SUM(E37/0.8)</f>
        <v>0</v>
      </c>
      <c r="E37" s="52">
        <v>0</v>
      </c>
      <c r="F37" s="47">
        <f>SUM(D37*0.2)</f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>
      <c r="A38" s="1"/>
      <c r="B38" t="s">
        <v>160</v>
      </c>
      <c r="C38" s="15" t="s">
        <v>4</v>
      </c>
      <c r="D38" s="62">
        <f>SUM(E38/0.5)</f>
        <v>203040</v>
      </c>
      <c r="E38" s="54">
        <v>101520</v>
      </c>
      <c r="F38" s="48">
        <f>D38</f>
        <v>203040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A39" s="1"/>
      <c r="B39" s="45" t="s">
        <v>152</v>
      </c>
      <c r="C39" s="15" t="s">
        <v>5</v>
      </c>
      <c r="D39" s="62">
        <f t="shared" ref="D39:D40" si="8">SUM(E39/0.8)</f>
        <v>80000</v>
      </c>
      <c r="E39" s="54">
        <v>64000</v>
      </c>
      <c r="F39" s="48">
        <f t="shared" ref="F39:F40" si="9">SUM(D39*0.2)</f>
        <v>16000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>
      <c r="A40" s="1"/>
      <c r="B40" s="13"/>
      <c r="C40" s="15" t="s">
        <v>6</v>
      </c>
      <c r="D40" s="62">
        <f t="shared" si="8"/>
        <v>4000</v>
      </c>
      <c r="E40" s="54">
        <v>3200</v>
      </c>
      <c r="F40" s="48">
        <f t="shared" si="9"/>
        <v>800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>
      <c r="A41" s="1"/>
      <c r="B41" s="1"/>
      <c r="C41" s="1"/>
      <c r="D41" s="61"/>
      <c r="E41" s="53"/>
      <c r="F41" s="4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>
      <c r="A42" s="2" t="s">
        <v>24</v>
      </c>
      <c r="B42" s="9" t="s">
        <v>113</v>
      </c>
      <c r="C42" s="1"/>
      <c r="D42" s="61"/>
      <c r="E42" s="53"/>
      <c r="F42" s="46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>
      <c r="A43" s="1"/>
      <c r="B43" t="s">
        <v>112</v>
      </c>
      <c r="C43" s="16" t="s">
        <v>3</v>
      </c>
      <c r="D43" s="60">
        <f>SUM(E43/0.8)</f>
        <v>0</v>
      </c>
      <c r="E43" s="52">
        <v>0</v>
      </c>
      <c r="F43" s="47">
        <f>SUM(D43*0.2)</f>
        <v>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1"/>
      <c r="B44" s="16" t="s">
        <v>23</v>
      </c>
      <c r="C44" s="16" t="s">
        <v>4</v>
      </c>
      <c r="D44" s="62">
        <f>SUM(E44/0.5)</f>
        <v>274454</v>
      </c>
      <c r="E44" s="54">
        <v>137227</v>
      </c>
      <c r="F44" s="48">
        <f>D44</f>
        <v>274454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>
      <c r="A45" s="1"/>
      <c r="B45" s="45" t="s">
        <v>161</v>
      </c>
      <c r="C45" s="16" t="s">
        <v>5</v>
      </c>
      <c r="D45" s="62">
        <f t="shared" ref="D45:D46" si="10">SUM(E45/0.8)</f>
        <v>168657.5</v>
      </c>
      <c r="E45" s="54">
        <v>134926</v>
      </c>
      <c r="F45" s="48">
        <f t="shared" ref="F45:F46" si="11">SUM(D45*0.2)</f>
        <v>33731.5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>
      <c r="A46" s="1"/>
      <c r="B46" t="s">
        <v>162</v>
      </c>
      <c r="C46" s="16" t="s">
        <v>6</v>
      </c>
      <c r="D46" s="62">
        <f t="shared" si="10"/>
        <v>0</v>
      </c>
      <c r="E46" s="54">
        <v>0</v>
      </c>
      <c r="F46" s="48">
        <f t="shared" si="11"/>
        <v>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>
      <c r="A47" s="1"/>
      <c r="B47" s="45" t="s">
        <v>151</v>
      </c>
      <c r="C47" s="1"/>
      <c r="D47" s="61"/>
      <c r="E47" s="53"/>
      <c r="F47" s="4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>
      <c r="A48" s="2" t="s">
        <v>26</v>
      </c>
      <c r="B48" s="9" t="s">
        <v>114</v>
      </c>
      <c r="C48" s="1"/>
      <c r="D48" s="61"/>
      <c r="E48" s="53"/>
      <c r="F48" s="46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1"/>
      <c r="B49" t="s">
        <v>112</v>
      </c>
      <c r="C49" s="17" t="s">
        <v>3</v>
      </c>
      <c r="D49" s="60">
        <f>SUM(E49/0.8)</f>
        <v>0</v>
      </c>
      <c r="E49" s="52">
        <v>0</v>
      </c>
      <c r="F49" s="47">
        <f>SUM(D49*0.2)</f>
        <v>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>
      <c r="A50" s="1"/>
      <c r="B50" s="17" t="s">
        <v>25</v>
      </c>
      <c r="C50" s="17" t="s">
        <v>4</v>
      </c>
      <c r="D50" s="62">
        <f>SUM(E50/0.5)</f>
        <v>422720</v>
      </c>
      <c r="E50" s="54">
        <v>211360</v>
      </c>
      <c r="F50" s="48">
        <f>D50</f>
        <v>422720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>
      <c r="A51" s="1"/>
      <c r="B51" s="45" t="s">
        <v>133</v>
      </c>
      <c r="C51" s="17" t="s">
        <v>5</v>
      </c>
      <c r="D51" s="62">
        <f t="shared" ref="D51:D52" si="12">SUM(E51/0.8)</f>
        <v>304500</v>
      </c>
      <c r="E51" s="54">
        <v>243600</v>
      </c>
      <c r="F51" s="48">
        <f t="shared" ref="F51:F52" si="13">SUM(D51*0.2)</f>
        <v>60900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>
      <c r="A52" s="1"/>
      <c r="B52" s="72" t="s">
        <v>134</v>
      </c>
      <c r="C52" s="17" t="s">
        <v>6</v>
      </c>
      <c r="D52" s="62">
        <f t="shared" si="12"/>
        <v>900</v>
      </c>
      <c r="E52" s="54">
        <v>720</v>
      </c>
      <c r="F52" s="48">
        <f t="shared" si="13"/>
        <v>180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>
      <c r="A53" s="1"/>
      <c r="B53" s="1"/>
      <c r="C53" s="1"/>
      <c r="D53" s="61"/>
      <c r="E53" s="53"/>
      <c r="F53" s="46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>
      <c r="A54" s="2" t="s">
        <v>29</v>
      </c>
      <c r="B54" s="9" t="s">
        <v>27</v>
      </c>
      <c r="C54" s="1"/>
      <c r="D54" s="61"/>
      <c r="E54" s="53"/>
      <c r="F54" s="46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>
      <c r="A55" s="1"/>
      <c r="B55" s="18" t="s">
        <v>28</v>
      </c>
      <c r="C55" s="18" t="s">
        <v>3</v>
      </c>
      <c r="D55" s="60">
        <f>SUM(E55/0.8)</f>
        <v>0</v>
      </c>
      <c r="E55" s="52">
        <v>0</v>
      </c>
      <c r="F55" s="47">
        <f>SUM(D55*0.2)</f>
        <v>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>
      <c r="A56" s="1"/>
      <c r="B56" s="45" t="s">
        <v>131</v>
      </c>
      <c r="C56" s="18" t="s">
        <v>4</v>
      </c>
      <c r="D56" s="62">
        <f>SUM(E56/0.5)</f>
        <v>117440</v>
      </c>
      <c r="E56" s="54">
        <v>58720</v>
      </c>
      <c r="F56" s="48">
        <f>D56</f>
        <v>117440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>
      <c r="A57" s="1"/>
      <c r="B57" s="2" t="s">
        <v>132</v>
      </c>
      <c r="C57" s="18" t="s">
        <v>5</v>
      </c>
      <c r="D57" s="62">
        <f t="shared" ref="D57:D58" si="14">SUM(E57/0.8)</f>
        <v>60500</v>
      </c>
      <c r="E57" s="54">
        <v>48400</v>
      </c>
      <c r="F57" s="48">
        <f t="shared" ref="F57:F58" si="15">SUM(D57*0.2)</f>
        <v>12100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>
      <c r="A58" s="1"/>
      <c r="B58" s="13"/>
      <c r="C58" s="18" t="s">
        <v>6</v>
      </c>
      <c r="D58" s="62">
        <f t="shared" si="14"/>
        <v>2000</v>
      </c>
      <c r="E58" s="54">
        <v>1600</v>
      </c>
      <c r="F58" s="48">
        <f t="shared" si="15"/>
        <v>400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>
      <c r="A59" s="1"/>
      <c r="B59" s="1"/>
      <c r="C59" s="1"/>
      <c r="D59" s="61"/>
      <c r="E59" s="53"/>
      <c r="F59" s="4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2" t="s">
        <v>32</v>
      </c>
      <c r="B60" s="9" t="s">
        <v>30</v>
      </c>
      <c r="C60" s="1"/>
      <c r="D60" s="61"/>
      <c r="E60" s="53"/>
      <c r="F60" s="4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1"/>
      <c r="B61" s="19" t="s">
        <v>31</v>
      </c>
      <c r="C61" s="19" t="s">
        <v>3</v>
      </c>
      <c r="D61" s="60">
        <f>SUM(E61/0.8)</f>
        <v>0</v>
      </c>
      <c r="E61" s="52">
        <v>0</v>
      </c>
      <c r="F61" s="47">
        <f>SUM(D61*0.2)</f>
        <v>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A62" s="1"/>
      <c r="B62" s="45" t="s">
        <v>137</v>
      </c>
      <c r="C62" s="19" t="s">
        <v>4</v>
      </c>
      <c r="D62" s="62">
        <f>SUM(E62/0.5)</f>
        <v>687604</v>
      </c>
      <c r="E62" s="54">
        <v>343802</v>
      </c>
      <c r="F62" s="48">
        <f>D62</f>
        <v>687604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A63" s="1"/>
      <c r="B63" s="2" t="s">
        <v>85</v>
      </c>
      <c r="C63" s="19" t="s">
        <v>5</v>
      </c>
      <c r="D63" s="62">
        <f t="shared" ref="D63:D64" si="16">SUM(E63/0.8)</f>
        <v>602200</v>
      </c>
      <c r="E63" s="54">
        <v>481760</v>
      </c>
      <c r="F63" s="48">
        <f t="shared" ref="F63:F64" si="17">SUM(D63*0.2)</f>
        <v>120440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1"/>
      <c r="B64" s="13"/>
      <c r="C64" s="19" t="s">
        <v>6</v>
      </c>
      <c r="D64" s="62">
        <f t="shared" si="16"/>
        <v>50687.5</v>
      </c>
      <c r="E64" s="54">
        <v>40550</v>
      </c>
      <c r="F64" s="48">
        <f t="shared" si="17"/>
        <v>10137.5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1"/>
      <c r="B65" s="1"/>
      <c r="C65" s="1"/>
      <c r="D65" s="61"/>
      <c r="E65" s="53"/>
      <c r="F65" s="4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2" t="s">
        <v>35</v>
      </c>
      <c r="B66" s="9" t="s">
        <v>33</v>
      </c>
      <c r="C66" s="1"/>
      <c r="D66" s="61"/>
      <c r="E66" s="53"/>
      <c r="F66" s="46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>
      <c r="A67" s="1"/>
      <c r="B67" s="20" t="s">
        <v>34</v>
      </c>
      <c r="C67" s="20" t="s">
        <v>3</v>
      </c>
      <c r="D67" s="60">
        <f>SUM(E67/0.8)</f>
        <v>105000</v>
      </c>
      <c r="E67" s="52">
        <v>84000</v>
      </c>
      <c r="F67" s="47">
        <f>SUM(D67*0.2)</f>
        <v>21000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>
      <c r="A68" s="1"/>
      <c r="B68" s="45" t="s">
        <v>138</v>
      </c>
      <c r="C68" s="20" t="s">
        <v>4</v>
      </c>
      <c r="D68" s="62">
        <f>SUM(E68/0.5)</f>
        <v>227966</v>
      </c>
      <c r="E68" s="54">
        <v>113983</v>
      </c>
      <c r="F68" s="48">
        <f>D68</f>
        <v>227966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>
      <c r="A69" s="1"/>
      <c r="B69" s="2" t="s">
        <v>85</v>
      </c>
      <c r="C69" s="20" t="s">
        <v>5</v>
      </c>
      <c r="D69" s="62">
        <f t="shared" ref="D69:D70" si="18">SUM(E69/0.8)</f>
        <v>75470</v>
      </c>
      <c r="E69" s="54">
        <v>60376</v>
      </c>
      <c r="F69" s="48">
        <f t="shared" ref="F69:F70" si="19">SUM(D69*0.2)</f>
        <v>15094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>
      <c r="A70" s="1"/>
      <c r="B70" s="13"/>
      <c r="C70" s="20" t="s">
        <v>6</v>
      </c>
      <c r="D70" s="62">
        <f t="shared" si="18"/>
        <v>0</v>
      </c>
      <c r="E70" s="54">
        <v>0</v>
      </c>
      <c r="F70" s="48">
        <f t="shared" si="19"/>
        <v>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>
      <c r="A71" s="1"/>
      <c r="B71" s="1"/>
      <c r="C71" s="1"/>
      <c r="D71" s="61"/>
      <c r="E71" s="53"/>
      <c r="F71" s="46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>
      <c r="A72" s="2" t="s">
        <v>41</v>
      </c>
      <c r="B72" s="9" t="s">
        <v>36</v>
      </c>
      <c r="C72" s="1"/>
      <c r="D72" s="61"/>
      <c r="E72" s="53"/>
      <c r="F72" s="4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>
      <c r="A73" s="1"/>
      <c r="B73" s="21" t="s">
        <v>37</v>
      </c>
      <c r="C73" s="21" t="s">
        <v>3</v>
      </c>
      <c r="D73" s="60">
        <f>SUM(E73/0.8)</f>
        <v>89275</v>
      </c>
      <c r="E73" s="52">
        <v>71420</v>
      </c>
      <c r="F73" s="47">
        <f>SUM(D73*0.2)</f>
        <v>17855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>
      <c r="A74" s="1"/>
      <c r="B74" s="45" t="s">
        <v>130</v>
      </c>
      <c r="C74" s="21" t="s">
        <v>4</v>
      </c>
      <c r="D74" s="62">
        <f>SUM(E74/0.5)</f>
        <v>176350</v>
      </c>
      <c r="E74" s="54">
        <v>88175</v>
      </c>
      <c r="F74" s="48">
        <f>D74</f>
        <v>176350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>
      <c r="A75" s="1"/>
      <c r="B75" s="2" t="s">
        <v>88</v>
      </c>
      <c r="C75" s="21" t="s">
        <v>5</v>
      </c>
      <c r="D75" s="62">
        <f t="shared" ref="D75:D76" si="20">SUM(E75/0.8)</f>
        <v>119200</v>
      </c>
      <c r="E75" s="54">
        <v>95360</v>
      </c>
      <c r="F75" s="48">
        <f t="shared" ref="F75:F76" si="21">SUM(D75*0.2)</f>
        <v>23840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>
      <c r="A76" s="1"/>
      <c r="B76" s="13"/>
      <c r="C76" s="21" t="s">
        <v>6</v>
      </c>
      <c r="D76" s="62">
        <f t="shared" si="20"/>
        <v>0</v>
      </c>
      <c r="E76" s="54">
        <v>0</v>
      </c>
      <c r="F76" s="48">
        <f t="shared" si="21"/>
        <v>0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>
      <c r="A77" s="1"/>
      <c r="B77" s="1"/>
      <c r="C77" s="1"/>
      <c r="D77" s="61"/>
      <c r="E77" s="53"/>
      <c r="F77" s="4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>
      <c r="A78" s="2" t="s">
        <v>38</v>
      </c>
      <c r="B78" s="9" t="s">
        <v>39</v>
      </c>
      <c r="C78" s="1"/>
      <c r="D78" s="61"/>
      <c r="E78" s="53"/>
      <c r="F78" s="46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>
      <c r="A79" s="1"/>
      <c r="B79" s="22" t="s">
        <v>40</v>
      </c>
      <c r="C79" s="22" t="s">
        <v>3</v>
      </c>
      <c r="D79" s="60">
        <f>SUM(E79/0.8)</f>
        <v>0</v>
      </c>
      <c r="E79" s="52">
        <v>0</v>
      </c>
      <c r="F79" s="47">
        <f>SUM(D79*0.2)</f>
        <v>0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>
      <c r="A80" s="1"/>
      <c r="B80" s="45" t="s">
        <v>139</v>
      </c>
      <c r="C80" s="22" t="s">
        <v>4</v>
      </c>
      <c r="D80" s="62">
        <f>SUM(E80/0.5)</f>
        <v>193600</v>
      </c>
      <c r="E80" s="54">
        <v>96800</v>
      </c>
      <c r="F80" s="48">
        <f>D80</f>
        <v>193600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>
      <c r="A81" s="1"/>
      <c r="B81" s="2" t="s">
        <v>85</v>
      </c>
      <c r="C81" s="22" t="s">
        <v>5</v>
      </c>
      <c r="D81" s="62">
        <f>SUM(E81/0.8)</f>
        <v>99275</v>
      </c>
      <c r="E81" s="54">
        <v>79420</v>
      </c>
      <c r="F81" s="48">
        <f>SUM(D81*0.2)</f>
        <v>19855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>
      <c r="A82" s="1"/>
      <c r="B82" s="13"/>
      <c r="C82" s="22" t="s">
        <v>6</v>
      </c>
      <c r="D82" s="62">
        <f>SUM(E82/0.8)</f>
        <v>0</v>
      </c>
      <c r="E82" s="54">
        <v>0</v>
      </c>
      <c r="F82" s="48">
        <f>SUM(D82*0.2)</f>
        <v>0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>
      <c r="A83" s="1"/>
      <c r="B83" s="1"/>
      <c r="C83" s="1"/>
      <c r="D83" s="61"/>
      <c r="E83" s="53"/>
      <c r="F83" s="4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>
      <c r="A84" s="2" t="s">
        <v>45</v>
      </c>
      <c r="B84" s="9" t="s">
        <v>42</v>
      </c>
      <c r="C84" s="1"/>
      <c r="D84" s="61"/>
      <c r="E84" s="53"/>
      <c r="F84" s="46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>
      <c r="A85" s="1"/>
      <c r="B85" s="9" t="s">
        <v>43</v>
      </c>
      <c r="C85" s="23" t="s">
        <v>3</v>
      </c>
      <c r="D85" s="60">
        <f>SUM(E85/0.8)</f>
        <v>305000</v>
      </c>
      <c r="E85" s="52">
        <v>244000</v>
      </c>
      <c r="F85" s="47">
        <f>SUM(D85*0.2)</f>
        <v>61000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>
      <c r="A86" s="1"/>
      <c r="B86" s="23" t="s">
        <v>44</v>
      </c>
      <c r="C86" s="23" t="s">
        <v>4</v>
      </c>
      <c r="D86" s="62">
        <f>SUM(E86/0.5)</f>
        <v>2074600</v>
      </c>
      <c r="E86" s="54">
        <v>1037300</v>
      </c>
      <c r="F86" s="48">
        <f>D86</f>
        <v>2074600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>
      <c r="A87" s="1"/>
      <c r="B87" s="45" t="s">
        <v>128</v>
      </c>
      <c r="C87" s="23" t="s">
        <v>5</v>
      </c>
      <c r="D87" s="62">
        <f t="shared" ref="D87" si="22">SUM(E87/0.8)</f>
        <v>650700</v>
      </c>
      <c r="E87" s="54">
        <v>520560</v>
      </c>
      <c r="F87" s="48">
        <f t="shared" ref="F87" si="23">SUM(D87*0.2)</f>
        <v>130140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>
      <c r="A88" s="1"/>
      <c r="B88" s="72" t="s">
        <v>129</v>
      </c>
      <c r="C88" s="23" t="s">
        <v>6</v>
      </c>
      <c r="D88" s="62">
        <f t="shared" ref="D87:D88" si="24">SUM(E88/0.8)</f>
        <v>0</v>
      </c>
      <c r="E88" s="54">
        <v>0</v>
      </c>
      <c r="F88" s="48">
        <f t="shared" ref="F87:F88" si="25">SUM(D88*0.2)</f>
        <v>0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>
      <c r="A89" s="1"/>
      <c r="B89" s="1"/>
      <c r="C89" s="1"/>
      <c r="D89" s="61"/>
      <c r="E89" s="53"/>
      <c r="F89" s="46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>
      <c r="A90" s="2" t="s">
        <v>48</v>
      </c>
      <c r="B90" s="9" t="s">
        <v>46</v>
      </c>
      <c r="C90" s="1"/>
      <c r="D90" s="61"/>
      <c r="E90" s="53"/>
      <c r="F90" s="46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>
      <c r="A91" s="1"/>
      <c r="B91" s="24" t="s">
        <v>47</v>
      </c>
      <c r="C91" s="24" t="s">
        <v>3</v>
      </c>
      <c r="D91" s="60">
        <f>SUM(E91/0.8)</f>
        <v>0</v>
      </c>
      <c r="E91" s="52">
        <v>0</v>
      </c>
      <c r="F91" s="47">
        <f>SUM(D91*0.2)</f>
        <v>0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>
      <c r="A92" s="1"/>
      <c r="B92" s="45" t="s">
        <v>132</v>
      </c>
      <c r="C92" s="24" t="s">
        <v>4</v>
      </c>
      <c r="D92" s="62">
        <f>SUM(E92/0.5)</f>
        <v>344074</v>
      </c>
      <c r="E92" s="54">
        <v>172037</v>
      </c>
      <c r="F92" s="48">
        <f>D92</f>
        <v>344074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>
      <c r="A93" s="1"/>
      <c r="B93" s="1"/>
      <c r="C93" s="24" t="s">
        <v>5</v>
      </c>
      <c r="D93" s="62">
        <f t="shared" ref="D93" si="26">SUM(E93/0.8)</f>
        <v>270016.25</v>
      </c>
      <c r="E93" s="54">
        <v>216013</v>
      </c>
      <c r="F93" s="48">
        <f t="shared" ref="F93" si="27">SUM(D93*0.2)</f>
        <v>54003.25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>
      <c r="A94" s="1"/>
      <c r="B94" s="13"/>
      <c r="C94" s="24" t="s">
        <v>6</v>
      </c>
      <c r="D94" s="62">
        <f t="shared" ref="D93:D94" si="28">SUM(E94/0.8)</f>
        <v>0</v>
      </c>
      <c r="E94" s="54">
        <v>0</v>
      </c>
      <c r="F94" s="48">
        <f t="shared" ref="F93:F94" si="29">SUM(D94*0.2)</f>
        <v>0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>
      <c r="A95" s="1"/>
      <c r="B95" s="1"/>
      <c r="C95" s="1"/>
      <c r="D95" s="61"/>
      <c r="E95" s="53"/>
      <c r="F95" s="4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>
      <c r="A96" s="2" t="s">
        <v>51</v>
      </c>
      <c r="B96" s="9" t="s">
        <v>49</v>
      </c>
      <c r="C96" s="1"/>
      <c r="D96" s="61"/>
      <c r="E96" s="53"/>
      <c r="F96" s="4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>
      <c r="A97" s="1"/>
      <c r="B97" s="25" t="s">
        <v>50</v>
      </c>
      <c r="C97" s="25" t="s">
        <v>3</v>
      </c>
      <c r="D97" s="60">
        <f>SUM(E97/0.8)</f>
        <v>0</v>
      </c>
      <c r="E97" s="52">
        <v>0</v>
      </c>
      <c r="F97" s="47">
        <f>SUM(D97*0.2)</f>
        <v>0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>
      <c r="A98" s="1"/>
      <c r="B98" s="45" t="s">
        <v>127</v>
      </c>
      <c r="C98" s="25" t="s">
        <v>4</v>
      </c>
      <c r="D98" s="62">
        <f>SUM(E98/0.5)</f>
        <v>165290</v>
      </c>
      <c r="E98" s="54">
        <v>82645</v>
      </c>
      <c r="F98" s="48">
        <f>D98</f>
        <v>165290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>
      <c r="A99" s="1"/>
      <c r="B99" s="2" t="s">
        <v>121</v>
      </c>
      <c r="C99" s="25" t="s">
        <v>5</v>
      </c>
      <c r="D99" s="62">
        <f t="shared" ref="D99:D100" si="30">SUM(E99/0.8)</f>
        <v>116997.5</v>
      </c>
      <c r="E99" s="54">
        <v>93598</v>
      </c>
      <c r="F99" s="48">
        <f t="shared" ref="F99:F100" si="31">SUM(D99*0.2)</f>
        <v>23399.5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>
      <c r="A100" s="1"/>
      <c r="B100" s="13"/>
      <c r="C100" s="25" t="s">
        <v>6</v>
      </c>
      <c r="D100" s="62">
        <f t="shared" si="30"/>
        <v>6500</v>
      </c>
      <c r="E100" s="54">
        <v>5200</v>
      </c>
      <c r="F100" s="48">
        <f t="shared" si="31"/>
        <v>1300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>
      <c r="A101" s="1"/>
      <c r="B101" s="1"/>
      <c r="C101" s="1"/>
      <c r="D101" s="61"/>
      <c r="E101" s="53"/>
      <c r="F101" s="4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>
      <c r="A102" s="2" t="s">
        <v>55</v>
      </c>
      <c r="B102" s="9" t="s">
        <v>52</v>
      </c>
      <c r="C102" s="1"/>
      <c r="D102" s="61"/>
      <c r="E102" s="53"/>
      <c r="F102" s="46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>
      <c r="A103" s="1"/>
      <c r="B103" s="26" t="s">
        <v>53</v>
      </c>
      <c r="C103" s="26" t="s">
        <v>3</v>
      </c>
      <c r="D103" s="60">
        <f>SUM(E103/0.8)</f>
        <v>106000</v>
      </c>
      <c r="E103" s="52">
        <v>84800</v>
      </c>
      <c r="F103" s="47">
        <f>SUM(D103*0.2)</f>
        <v>21200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>
      <c r="A104" s="1"/>
      <c r="B104" s="26" t="s">
        <v>54</v>
      </c>
      <c r="C104" s="26" t="s">
        <v>4</v>
      </c>
      <c r="D104" s="62">
        <f>SUM(E104/0.5)</f>
        <v>97130</v>
      </c>
      <c r="E104" s="54">
        <v>48565</v>
      </c>
      <c r="F104" s="48">
        <f>D104</f>
        <v>97130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>
      <c r="A105" s="1"/>
      <c r="B105" s="45" t="s">
        <v>126</v>
      </c>
      <c r="C105" s="26" t="s">
        <v>5</v>
      </c>
      <c r="D105" s="62">
        <f t="shared" ref="D105:D106" si="32">SUM(E105/0.8)</f>
        <v>7231.25</v>
      </c>
      <c r="E105" s="54">
        <v>5785</v>
      </c>
      <c r="F105" s="48">
        <f t="shared" ref="F105:F106" si="33">SUM(D105*0.2)</f>
        <v>1446.25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>
      <c r="A106" s="1"/>
      <c r="B106" s="72" t="s">
        <v>140</v>
      </c>
      <c r="C106" s="26" t="s">
        <v>6</v>
      </c>
      <c r="D106" s="62">
        <f t="shared" si="32"/>
        <v>0</v>
      </c>
      <c r="E106" s="54">
        <v>0</v>
      </c>
      <c r="F106" s="48">
        <f t="shared" si="33"/>
        <v>0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>
      <c r="A107" s="1"/>
      <c r="B107" s="1"/>
      <c r="C107" s="1"/>
      <c r="D107" s="61"/>
      <c r="E107" s="53"/>
      <c r="F107" s="46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>
      <c r="A108" s="2" t="s">
        <v>58</v>
      </c>
      <c r="B108" s="9" t="s">
        <v>56</v>
      </c>
      <c r="C108" s="1"/>
      <c r="D108" s="61"/>
      <c r="E108" s="53"/>
      <c r="F108" s="46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>
      <c r="A109" s="1"/>
      <c r="B109" s="27" t="s">
        <v>57</v>
      </c>
      <c r="C109" s="27" t="s">
        <v>3</v>
      </c>
      <c r="D109" s="60">
        <f>SUM(E109/0.8)</f>
        <v>0</v>
      </c>
      <c r="E109" s="52">
        <v>0</v>
      </c>
      <c r="F109" s="47">
        <f>SUM(D109*0.2)</f>
        <v>0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>
      <c r="A110" s="1"/>
      <c r="B110" s="45" t="s">
        <v>125</v>
      </c>
      <c r="C110" s="27" t="s">
        <v>4</v>
      </c>
      <c r="D110" s="62">
        <f>SUM(E110/0.5)</f>
        <v>297500</v>
      </c>
      <c r="E110" s="54">
        <v>148750</v>
      </c>
      <c r="F110" s="48">
        <f>D110</f>
        <v>297500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>
      <c r="A111" s="1"/>
      <c r="B111" s="2" t="s">
        <v>121</v>
      </c>
      <c r="C111" s="27" t="s">
        <v>5</v>
      </c>
      <c r="D111" s="62">
        <f t="shared" ref="D111:D112" si="34">SUM(E111/0.8)</f>
        <v>69405</v>
      </c>
      <c r="E111" s="54">
        <v>55524</v>
      </c>
      <c r="F111" s="48">
        <f t="shared" ref="F111:F112" si="35">SUM(D111*0.2)</f>
        <v>13881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>
      <c r="A112" s="1"/>
      <c r="B112" s="13"/>
      <c r="C112" s="27" t="s">
        <v>6</v>
      </c>
      <c r="D112" s="62">
        <f t="shared" si="34"/>
        <v>0</v>
      </c>
      <c r="E112" s="54">
        <v>0</v>
      </c>
      <c r="F112" s="48">
        <f t="shared" si="35"/>
        <v>0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>
      <c r="A113" s="1"/>
      <c r="B113" s="1"/>
      <c r="C113" s="1"/>
      <c r="D113" s="61"/>
      <c r="E113" s="53"/>
      <c r="F113" s="46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>
      <c r="A114" s="2" t="s">
        <v>61</v>
      </c>
      <c r="B114" s="9" t="s">
        <v>59</v>
      </c>
      <c r="C114" s="1"/>
      <c r="D114" s="61"/>
      <c r="E114" s="53"/>
      <c r="F114" s="46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>
      <c r="A115" s="1"/>
      <c r="B115" s="28" t="s">
        <v>60</v>
      </c>
      <c r="C115" s="28" t="s">
        <v>3</v>
      </c>
      <c r="D115" s="60">
        <f>SUM(E115/0.8)</f>
        <v>0</v>
      </c>
      <c r="E115" s="52">
        <v>0</v>
      </c>
      <c r="F115" s="47">
        <f>SUM(D115*0.2)</f>
        <v>0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>
      <c r="A116" s="1"/>
      <c r="B116" s="45" t="s">
        <v>124</v>
      </c>
      <c r="C116" s="28" t="s">
        <v>4</v>
      </c>
      <c r="D116" s="62">
        <f>SUM(E116/0.5)</f>
        <v>546156</v>
      </c>
      <c r="E116" s="54">
        <v>273078</v>
      </c>
      <c r="F116" s="48">
        <f>D116</f>
        <v>546156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>
      <c r="A117" s="1"/>
      <c r="B117" s="2" t="s">
        <v>123</v>
      </c>
      <c r="C117" s="28" t="s">
        <v>5</v>
      </c>
      <c r="D117" s="62">
        <f t="shared" ref="D117" si="36">SUM(E117/0.8)</f>
        <v>348365</v>
      </c>
      <c r="E117" s="54">
        <v>278692</v>
      </c>
      <c r="F117" s="48">
        <f t="shared" ref="F117" si="37">SUM(D117*0.2)</f>
        <v>69673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>
      <c r="A118" s="1"/>
      <c r="B118" s="13"/>
      <c r="C118" s="28" t="s">
        <v>6</v>
      </c>
      <c r="D118" s="62">
        <f t="shared" ref="D117:D118" si="38">SUM(E118/0.8)</f>
        <v>0</v>
      </c>
      <c r="E118" s="54">
        <v>0</v>
      </c>
      <c r="F118" s="48">
        <f t="shared" ref="F117:F118" si="39">SUM(D118*0.2)</f>
        <v>0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>
      <c r="A119" s="1"/>
      <c r="B119" s="1"/>
      <c r="C119" s="1"/>
      <c r="D119" s="61"/>
      <c r="E119" s="53"/>
      <c r="F119" s="46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>
      <c r="A120" s="2" t="s">
        <v>64</v>
      </c>
      <c r="B120" s="9" t="s">
        <v>62</v>
      </c>
      <c r="C120" s="1"/>
      <c r="D120" s="61"/>
      <c r="E120" s="53"/>
      <c r="F120" s="46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>
      <c r="A121" s="1"/>
      <c r="B121" s="29" t="s">
        <v>63</v>
      </c>
      <c r="C121" s="29" t="s">
        <v>3</v>
      </c>
      <c r="D121" s="60">
        <f>SUM(E121/0.8)</f>
        <v>0</v>
      </c>
      <c r="E121" s="52">
        <v>0</v>
      </c>
      <c r="F121" s="47">
        <f>SUM(D121*0.2)</f>
        <v>0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>
      <c r="A122" s="1"/>
      <c r="B122" s="45" t="s">
        <v>122</v>
      </c>
      <c r="C122" s="29" t="s">
        <v>4</v>
      </c>
      <c r="D122" s="62">
        <f>SUM(E122/0.5)</f>
        <v>186256</v>
      </c>
      <c r="E122" s="54">
        <v>93128</v>
      </c>
      <c r="F122" s="48">
        <f>D122</f>
        <v>186256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>
      <c r="A123" s="1"/>
      <c r="B123" s="2" t="s">
        <v>123</v>
      </c>
      <c r="C123" s="29" t="s">
        <v>5</v>
      </c>
      <c r="D123" s="62">
        <f t="shared" ref="D123:D124" si="40">SUM(E123/0.8)</f>
        <v>52450</v>
      </c>
      <c r="E123" s="54">
        <v>41960</v>
      </c>
      <c r="F123" s="48">
        <f t="shared" ref="F123:F124" si="41">SUM(D123*0.2)</f>
        <v>10490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>
      <c r="A124" s="1"/>
      <c r="B124" s="13"/>
      <c r="C124" s="29" t="s">
        <v>6</v>
      </c>
      <c r="D124" s="62">
        <f t="shared" si="40"/>
        <v>0</v>
      </c>
      <c r="E124" s="54">
        <v>0</v>
      </c>
      <c r="F124" s="48">
        <f t="shared" si="41"/>
        <v>0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>
      <c r="A125" s="1"/>
      <c r="B125" s="1"/>
      <c r="C125" s="1"/>
      <c r="D125" s="61"/>
      <c r="E125" s="53"/>
      <c r="F125" s="46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>
      <c r="A126" s="2" t="s">
        <v>67</v>
      </c>
      <c r="B126" s="9" t="s">
        <v>65</v>
      </c>
      <c r="C126" s="1"/>
      <c r="D126" s="61"/>
      <c r="E126" s="53"/>
      <c r="F126" s="46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>
      <c r="A127" s="1"/>
      <c r="B127" s="30" t="s">
        <v>66</v>
      </c>
      <c r="C127" s="30" t="s">
        <v>3</v>
      </c>
      <c r="D127" s="60">
        <f>SUM(E127/0.8)</f>
        <v>110000</v>
      </c>
      <c r="E127" s="52">
        <v>88000</v>
      </c>
      <c r="F127" s="47">
        <f>SUM(D127*0.2)</f>
        <v>22000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>
      <c r="A128" s="1"/>
      <c r="B128" s="45" t="s">
        <v>120</v>
      </c>
      <c r="C128" s="30" t="s">
        <v>4</v>
      </c>
      <c r="D128" s="62">
        <f>SUM(E128/0.5)</f>
        <v>275912</v>
      </c>
      <c r="E128" s="54">
        <v>137956</v>
      </c>
      <c r="F128" s="48">
        <f>D128</f>
        <v>275912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>
      <c r="A129" s="1"/>
      <c r="B129" s="2" t="s">
        <v>121</v>
      </c>
      <c r="C129" s="30" t="s">
        <v>5</v>
      </c>
      <c r="D129" s="62">
        <f t="shared" ref="D129:D130" si="42">SUM(E129/0.8)</f>
        <v>60135</v>
      </c>
      <c r="E129" s="54">
        <v>48108</v>
      </c>
      <c r="F129" s="48">
        <f t="shared" ref="F129:F130" si="43">SUM(D129*0.2)</f>
        <v>12027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>
      <c r="A130" s="1"/>
      <c r="B130" s="13"/>
      <c r="C130" s="30" t="s">
        <v>6</v>
      </c>
      <c r="D130" s="62">
        <f t="shared" si="42"/>
        <v>0</v>
      </c>
      <c r="E130" s="54">
        <v>0</v>
      </c>
      <c r="F130" s="48">
        <f t="shared" si="43"/>
        <v>0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>
      <c r="A131" s="1"/>
      <c r="B131" s="1"/>
      <c r="C131" s="1"/>
      <c r="D131" s="61"/>
      <c r="E131" s="53"/>
      <c r="F131" s="46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>
      <c r="A132" s="2" t="s">
        <v>70</v>
      </c>
      <c r="B132" s="9" t="s">
        <v>68</v>
      </c>
      <c r="C132" s="1"/>
      <c r="D132" s="61"/>
      <c r="E132" s="53"/>
      <c r="F132" s="46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>
      <c r="A133" s="1"/>
      <c r="B133" s="31" t="s">
        <v>69</v>
      </c>
      <c r="C133" s="31" t="s">
        <v>3</v>
      </c>
      <c r="D133" s="60">
        <f>SUM(E133/0.8)</f>
        <v>0</v>
      </c>
      <c r="E133" s="52">
        <v>0</v>
      </c>
      <c r="F133" s="47">
        <f>SUM(D133*0.2)</f>
        <v>0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>
      <c r="A134" s="1"/>
      <c r="B134" s="45" t="s">
        <v>119</v>
      </c>
      <c r="C134" s="31" t="s">
        <v>4</v>
      </c>
      <c r="D134" s="62">
        <f>SUM(E134/0.5)</f>
        <v>133500</v>
      </c>
      <c r="E134" s="54">
        <v>66750</v>
      </c>
      <c r="F134" s="48">
        <f>D134</f>
        <v>133500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>
      <c r="A135" s="1"/>
      <c r="B135" s="2" t="s">
        <v>85</v>
      </c>
      <c r="C135" s="31" t="s">
        <v>5</v>
      </c>
      <c r="D135" s="62">
        <f t="shared" ref="D135" si="44">SUM(E135/0.8)</f>
        <v>88000</v>
      </c>
      <c r="E135" s="54">
        <v>70400</v>
      </c>
      <c r="F135" s="48">
        <f t="shared" ref="F135" si="45">SUM(D135*0.2)</f>
        <v>17600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>
      <c r="A136" s="1"/>
      <c r="B136" s="13"/>
      <c r="C136" s="31" t="s">
        <v>6</v>
      </c>
      <c r="D136" s="62">
        <f t="shared" ref="D135:D136" si="46">SUM(E136/0.8)</f>
        <v>0</v>
      </c>
      <c r="E136" s="54">
        <v>0</v>
      </c>
      <c r="F136" s="48">
        <f t="shared" ref="F135:F136" si="47">SUM(D136*0.2)</f>
        <v>0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>
      <c r="A137" s="1"/>
      <c r="B137" s="1"/>
      <c r="C137" s="1"/>
      <c r="D137" s="61"/>
      <c r="E137" s="53"/>
      <c r="F137" s="46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>
      <c r="A138" s="2" t="s">
        <v>73</v>
      </c>
      <c r="B138" s="9" t="s">
        <v>71</v>
      </c>
      <c r="C138" s="1"/>
      <c r="D138" s="61"/>
      <c r="E138" s="53"/>
      <c r="F138" s="46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>
      <c r="A139" s="1"/>
      <c r="B139" s="32" t="s">
        <v>72</v>
      </c>
      <c r="C139" s="32" t="s">
        <v>3</v>
      </c>
      <c r="D139" s="60">
        <f>SUM(E139/0.8)</f>
        <v>200000</v>
      </c>
      <c r="E139" s="52">
        <v>160000</v>
      </c>
      <c r="F139" s="47">
        <f>SUM(D139*0.2)</f>
        <v>40000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>
      <c r="A140" s="1"/>
      <c r="B140" s="45" t="s">
        <v>118</v>
      </c>
      <c r="C140" s="32" t="s">
        <v>4</v>
      </c>
      <c r="D140" s="62">
        <f>SUM(E140/0.5)</f>
        <v>349494</v>
      </c>
      <c r="E140" s="54">
        <v>174747</v>
      </c>
      <c r="F140" s="48">
        <f>D140</f>
        <v>349494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>
      <c r="A141" s="1"/>
      <c r="B141" s="2" t="s">
        <v>85</v>
      </c>
      <c r="C141" s="32" t="s">
        <v>5</v>
      </c>
      <c r="D141" s="62">
        <f t="shared" ref="D141" si="48">SUM(E141/0.8)</f>
        <v>45915</v>
      </c>
      <c r="E141" s="54">
        <v>36732</v>
      </c>
      <c r="F141" s="48">
        <f t="shared" ref="F141" si="49">SUM(D141*0.2)</f>
        <v>9183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>
      <c r="A142" s="1"/>
      <c r="B142" s="13"/>
      <c r="C142" s="32" t="s">
        <v>6</v>
      </c>
      <c r="D142" s="62">
        <f t="shared" ref="D141:D142" si="50">SUM(E142/0.8)</f>
        <v>0</v>
      </c>
      <c r="E142" s="54">
        <v>0</v>
      </c>
      <c r="F142" s="48">
        <f t="shared" ref="F141:F142" si="51">SUM(D142*0.2)</f>
        <v>0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>
      <c r="A143" s="1"/>
      <c r="B143" s="1"/>
      <c r="C143" s="1"/>
      <c r="D143" s="61"/>
      <c r="E143" s="53"/>
      <c r="F143" s="46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>
      <c r="A144" s="2" t="s">
        <v>75</v>
      </c>
      <c r="B144" s="9" t="s">
        <v>74</v>
      </c>
      <c r="C144" s="1"/>
      <c r="D144" s="63"/>
      <c r="E144" s="55"/>
      <c r="F144" s="67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>
      <c r="A145" s="1"/>
      <c r="B145" s="45" t="s">
        <v>149</v>
      </c>
      <c r="C145" s="33" t="s">
        <v>3</v>
      </c>
      <c r="D145" s="60">
        <f t="shared" ref="D145" si="52">SUM(E145/0.8)</f>
        <v>0</v>
      </c>
      <c r="E145" s="52">
        <v>0</v>
      </c>
      <c r="F145" s="47">
        <f t="shared" ref="F145" si="53">SUM(D145*0.2)</f>
        <v>0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>
      <c r="A146" s="1"/>
      <c r="B146" t="s">
        <v>150</v>
      </c>
      <c r="C146" s="33" t="s">
        <v>4</v>
      </c>
      <c r="D146" s="62">
        <f>SUM(E146/0.5)</f>
        <v>87940</v>
      </c>
      <c r="E146" s="54">
        <v>43970</v>
      </c>
      <c r="F146" s="48">
        <f>D146</f>
        <v>87940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>
      <c r="A147" s="1"/>
      <c r="B147" s="2" t="s">
        <v>115</v>
      </c>
      <c r="C147" s="33" t="s">
        <v>5</v>
      </c>
      <c r="D147" s="62">
        <f t="shared" ref="D147:D148" si="54">SUM(E147/0.8)</f>
        <v>143271.25</v>
      </c>
      <c r="E147" s="54">
        <v>114617</v>
      </c>
      <c r="F147" s="48">
        <f t="shared" ref="F147:F148" si="55">SUM(D147*0.2)</f>
        <v>28654.25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>
      <c r="A148" s="1"/>
      <c r="B148" s="13"/>
      <c r="C148" s="33" t="s">
        <v>6</v>
      </c>
      <c r="D148" s="62">
        <f t="shared" si="54"/>
        <v>6000</v>
      </c>
      <c r="E148" s="54">
        <v>4800</v>
      </c>
      <c r="F148" s="48">
        <f t="shared" si="55"/>
        <v>1200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>
      <c r="A149" s="1"/>
      <c r="B149" s="1"/>
      <c r="C149" s="1"/>
      <c r="D149" s="61"/>
      <c r="E149" s="53"/>
      <c r="F149" s="46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>
      <c r="A150" s="2" t="s">
        <v>78</v>
      </c>
      <c r="B150" s="9" t="s">
        <v>76</v>
      </c>
      <c r="C150" s="1"/>
      <c r="D150" s="61"/>
      <c r="E150" s="53"/>
      <c r="F150" s="46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>
      <c r="A151" s="1"/>
      <c r="B151" s="38" t="s">
        <v>90</v>
      </c>
      <c r="C151" s="34" t="s">
        <v>3</v>
      </c>
      <c r="D151" s="60">
        <f>SUM(E151/0.8)</f>
        <v>36506.25</v>
      </c>
      <c r="E151" s="52">
        <v>29205</v>
      </c>
      <c r="F151" s="47">
        <f>SUM(D151*0.2)</f>
        <v>7301.25</v>
      </c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>
      <c r="A152" s="1"/>
      <c r="B152" s="34" t="s">
        <v>77</v>
      </c>
      <c r="C152" s="34" t="s">
        <v>4</v>
      </c>
      <c r="D152" s="62">
        <f>SUM(E152/0.5)</f>
        <v>250746</v>
      </c>
      <c r="E152" s="54">
        <v>125373</v>
      </c>
      <c r="F152" s="48">
        <f>D152</f>
        <v>250746</v>
      </c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>
      <c r="A153" s="1"/>
      <c r="B153" s="45" t="s">
        <v>141</v>
      </c>
      <c r="C153" s="34" t="s">
        <v>5</v>
      </c>
      <c r="D153" s="62">
        <f t="shared" ref="D153:D154" si="56">SUM(E153/0.8)</f>
        <v>145801.25</v>
      </c>
      <c r="E153" s="54">
        <v>116641</v>
      </c>
      <c r="F153" s="48">
        <f t="shared" ref="F153:F154" si="57">SUM(D153*0.2)</f>
        <v>29160.25</v>
      </c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>
      <c r="A154" s="1"/>
      <c r="B154" s="72" t="s">
        <v>132</v>
      </c>
      <c r="C154" s="34" t="s">
        <v>6</v>
      </c>
      <c r="D154" s="62">
        <f t="shared" si="56"/>
        <v>5400</v>
      </c>
      <c r="E154" s="54">
        <v>4320</v>
      </c>
      <c r="F154" s="48">
        <f t="shared" si="57"/>
        <v>1080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>
      <c r="A155" s="1"/>
      <c r="B155" s="1"/>
      <c r="C155" s="1"/>
      <c r="D155" s="61"/>
      <c r="E155" s="53"/>
      <c r="F155" s="46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>
      <c r="A156" s="2" t="s">
        <v>81</v>
      </c>
      <c r="B156" s="9" t="s">
        <v>79</v>
      </c>
      <c r="C156" s="1"/>
      <c r="D156" s="61"/>
      <c r="E156" s="53"/>
      <c r="F156" s="46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>
      <c r="A157" s="1"/>
      <c r="B157" s="35" t="s">
        <v>80</v>
      </c>
      <c r="C157" s="35" t="s">
        <v>3</v>
      </c>
      <c r="D157" s="60">
        <f>SUM(E157/0.8)</f>
        <v>108000</v>
      </c>
      <c r="E157" s="52">
        <v>86400</v>
      </c>
      <c r="F157" s="47">
        <f>SUM(D157*0.2)</f>
        <v>21600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>
      <c r="A158" s="1"/>
      <c r="B158" s="45" t="s">
        <v>117</v>
      </c>
      <c r="C158" s="35" t="s">
        <v>4</v>
      </c>
      <c r="D158" s="62">
        <f>SUM(E158/0.5)</f>
        <v>394390</v>
      </c>
      <c r="E158" s="54">
        <v>197195</v>
      </c>
      <c r="F158" s="48">
        <f>D158</f>
        <v>394390</v>
      </c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>
      <c r="A159" s="1"/>
      <c r="B159" s="2" t="s">
        <v>142</v>
      </c>
      <c r="C159" s="35" t="s">
        <v>5</v>
      </c>
      <c r="D159" s="62">
        <f t="shared" ref="D159" si="58">SUM(E159/0.8)</f>
        <v>189865</v>
      </c>
      <c r="E159" s="54">
        <v>151892</v>
      </c>
      <c r="F159" s="48">
        <f t="shared" ref="F159" si="59">SUM(D159*0.2)</f>
        <v>37973</v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>
      <c r="A160" s="1"/>
      <c r="B160" s="13"/>
      <c r="C160" s="35" t="s">
        <v>6</v>
      </c>
      <c r="D160" s="62">
        <f t="shared" ref="D159:D160" si="60">SUM(E160/0.8)</f>
        <v>0</v>
      </c>
      <c r="E160" s="54">
        <v>0</v>
      </c>
      <c r="F160" s="48">
        <f t="shared" ref="F159:F160" si="61">SUM(D160*0.2)</f>
        <v>0</v>
      </c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>
      <c r="A161" s="1"/>
      <c r="B161" s="1"/>
      <c r="C161" s="1"/>
      <c r="D161" s="61"/>
      <c r="E161" s="53"/>
      <c r="F161" s="46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>
      <c r="A162" s="2" t="s">
        <v>83</v>
      </c>
      <c r="B162" s="9" t="s">
        <v>82</v>
      </c>
      <c r="C162" s="1"/>
      <c r="D162" s="61"/>
      <c r="E162" s="53"/>
      <c r="F162" s="46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>
      <c r="A163" s="1"/>
      <c r="B163" s="45" t="s">
        <v>147</v>
      </c>
      <c r="C163" s="36" t="s">
        <v>3</v>
      </c>
      <c r="D163" s="60">
        <f>SUM(E163/0.8)</f>
        <v>0</v>
      </c>
      <c r="E163" s="52">
        <v>0</v>
      </c>
      <c r="F163" s="47">
        <f>SUM(D163*0.2)</f>
        <v>0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>
      <c r="A164" s="1"/>
      <c r="B164" t="s">
        <v>148</v>
      </c>
      <c r="C164" s="36" t="s">
        <v>4</v>
      </c>
      <c r="D164" s="62">
        <f>SUM(E164/0.5)</f>
        <v>87824</v>
      </c>
      <c r="E164" s="54">
        <v>43912</v>
      </c>
      <c r="F164" s="48">
        <f>D164</f>
        <v>87824</v>
      </c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>
      <c r="A165" s="1"/>
      <c r="B165" s="2" t="s">
        <v>116</v>
      </c>
      <c r="C165" s="36" t="s">
        <v>5</v>
      </c>
      <c r="D165" s="62">
        <f t="shared" ref="D165" si="62">SUM(E165/0.8)</f>
        <v>63000</v>
      </c>
      <c r="E165" s="54">
        <v>50400</v>
      </c>
      <c r="F165" s="48">
        <f t="shared" ref="F165" si="63">SUM(D165*0.2)</f>
        <v>12600</v>
      </c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>
      <c r="A166" s="1"/>
      <c r="B166" s="13"/>
      <c r="C166" s="36" t="s">
        <v>6</v>
      </c>
      <c r="D166" s="62">
        <f t="shared" ref="D165:D166" si="64">SUM(E166/0.8)</f>
        <v>0</v>
      </c>
      <c r="E166" s="54">
        <v>0</v>
      </c>
      <c r="F166" s="48">
        <f t="shared" ref="F165:F166" si="65">SUM(D166*0.2)</f>
        <v>0</v>
      </c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>
      <c r="A167" s="1"/>
      <c r="B167" s="1"/>
      <c r="C167" s="1"/>
      <c r="D167" s="61"/>
      <c r="E167" s="53"/>
      <c r="F167" s="46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>
      <c r="A168" s="2" t="s">
        <v>86</v>
      </c>
      <c r="B168" s="9" t="s">
        <v>84</v>
      </c>
      <c r="C168" s="1"/>
      <c r="D168" s="61"/>
      <c r="E168" s="53"/>
      <c r="F168" s="46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>
      <c r="A169" s="1"/>
      <c r="B169" s="45" t="s">
        <v>145</v>
      </c>
      <c r="C169" s="37" t="s">
        <v>3</v>
      </c>
      <c r="D169" s="60">
        <f>SUM(E169/0.8)</f>
        <v>0</v>
      </c>
      <c r="E169" s="52">
        <v>0</v>
      </c>
      <c r="F169" s="47">
        <f>SUM(D169*0.2)</f>
        <v>0</v>
      </c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>
      <c r="A170" s="1"/>
      <c r="B170" t="s">
        <v>146</v>
      </c>
      <c r="C170" s="37" t="s">
        <v>4</v>
      </c>
      <c r="D170" s="62">
        <f>SUM(E170/0.5)</f>
        <v>152906</v>
      </c>
      <c r="E170" s="54">
        <v>76453</v>
      </c>
      <c r="F170" s="48">
        <f>D170</f>
        <v>152906</v>
      </c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>
      <c r="A171" s="1"/>
      <c r="B171" s="37" t="s">
        <v>85</v>
      </c>
      <c r="C171" s="37" t="s">
        <v>5</v>
      </c>
      <c r="D171" s="62">
        <f t="shared" ref="D171" si="66">SUM(E171/0.8)</f>
        <v>17318.75</v>
      </c>
      <c r="E171" s="54">
        <v>13855</v>
      </c>
      <c r="F171" s="48">
        <f t="shared" ref="F171" si="67">SUM(D171*0.2)</f>
        <v>3463.75</v>
      </c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>
      <c r="A172" s="1"/>
      <c r="B172" s="13"/>
      <c r="C172" s="37" t="s">
        <v>6</v>
      </c>
      <c r="D172" s="62">
        <f t="shared" ref="D171:D172" si="68">SUM(E172/0.8)</f>
        <v>0</v>
      </c>
      <c r="E172" s="54">
        <v>0</v>
      </c>
      <c r="F172" s="48">
        <f t="shared" ref="F171:F172" si="69">SUM(D172*0.2)</f>
        <v>0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>
      <c r="A173" s="1"/>
      <c r="B173" s="1"/>
      <c r="C173" s="1"/>
      <c r="D173" s="61"/>
      <c r="E173" s="53" t="s">
        <v>109</v>
      </c>
      <c r="F173" s="46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>
      <c r="A174" s="2" t="s">
        <v>89</v>
      </c>
      <c r="B174" s="9" t="s">
        <v>87</v>
      </c>
      <c r="C174" s="1"/>
      <c r="D174" s="61"/>
      <c r="E174" s="53"/>
      <c r="F174" s="46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>
      <c r="A175" s="1"/>
      <c r="B175" s="45" t="s">
        <v>143</v>
      </c>
      <c r="C175" s="38" t="s">
        <v>3</v>
      </c>
      <c r="D175" s="60">
        <f>SUM(E175/0.8)</f>
        <v>0</v>
      </c>
      <c r="E175" s="52">
        <v>0</v>
      </c>
      <c r="F175" s="47">
        <f>SUM(D175*0.2)</f>
        <v>0</v>
      </c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>
      <c r="A176" s="1"/>
      <c r="B176" t="s">
        <v>144</v>
      </c>
      <c r="C176" s="38" t="s">
        <v>4</v>
      </c>
      <c r="D176" s="62">
        <f>SUM(E176/0.5)</f>
        <v>124000</v>
      </c>
      <c r="E176" s="54">
        <v>62000</v>
      </c>
      <c r="F176" s="48">
        <f>D176</f>
        <v>124000</v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>
      <c r="A177" s="1"/>
      <c r="B177" s="38" t="s">
        <v>88</v>
      </c>
      <c r="C177" s="38" t="s">
        <v>5</v>
      </c>
      <c r="D177" s="62">
        <f t="shared" ref="D177" si="70">SUM(E177/0.8)</f>
        <v>46200</v>
      </c>
      <c r="E177" s="54">
        <v>36960</v>
      </c>
      <c r="F177" s="48">
        <f t="shared" ref="F177" si="71">SUM(D177*0.2)</f>
        <v>9240</v>
      </c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>
      <c r="A178" s="1"/>
      <c r="B178" s="13"/>
      <c r="C178" s="38" t="s">
        <v>6</v>
      </c>
      <c r="D178" s="62">
        <f t="shared" ref="D177:D178" si="72">SUM(E178/0.8)</f>
        <v>0</v>
      </c>
      <c r="E178" s="54">
        <v>0</v>
      </c>
      <c r="F178" s="48">
        <f t="shared" ref="F177:F178" si="73">SUM(D178*0.2)</f>
        <v>0</v>
      </c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>
      <c r="A179" s="1"/>
      <c r="B179" s="1"/>
      <c r="C179" s="1"/>
      <c r="D179" s="64"/>
      <c r="E179" s="56"/>
      <c r="F179" s="68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>
      <c r="A180" s="1"/>
      <c r="B180" s="1"/>
      <c r="C180" s="1"/>
      <c r="D180" s="64"/>
      <c r="E180" s="56"/>
      <c r="F180" s="68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>
      <c r="A181" s="1"/>
      <c r="B181" s="1"/>
      <c r="C181" s="1"/>
      <c r="D181" s="64"/>
      <c r="E181" s="56"/>
      <c r="F181" s="68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>
      <c r="A182" s="1"/>
      <c r="B182" s="1"/>
      <c r="C182" s="1"/>
      <c r="D182" s="64"/>
      <c r="E182" s="56"/>
      <c r="F182" s="68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>
      <c r="A183" s="1"/>
      <c r="B183" s="1"/>
      <c r="C183" s="1"/>
      <c r="D183" s="64"/>
      <c r="E183" s="56"/>
      <c r="F183" s="68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>
      <c r="A184" s="1"/>
      <c r="B184" s="1"/>
      <c r="C184" s="1"/>
      <c r="D184" s="64"/>
      <c r="E184" s="56"/>
      <c r="F184" s="68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>
      <c r="A185" s="1"/>
      <c r="B185" s="43" t="s">
        <v>91</v>
      </c>
      <c r="C185" s="50" t="s">
        <v>108</v>
      </c>
      <c r="D185" s="64"/>
      <c r="E185" s="56"/>
      <c r="F185" s="68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>
      <c r="A186" s="1"/>
      <c r="B186" s="42" t="s">
        <v>92</v>
      </c>
      <c r="C186" s="70"/>
      <c r="D186" s="60">
        <f ca="1">SUM(E186/0.8)</f>
        <v>1059781.25</v>
      </c>
      <c r="E186" s="52">
        <f ca="1">SUMIF(C7:F178,"capital",(E7:E178))</f>
        <v>847825</v>
      </c>
      <c r="F186" s="47">
        <f ca="1">SUM(D186*0.2)</f>
        <v>211956.25</v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>
      <c r="A187" s="1"/>
      <c r="B187" s="44" t="s">
        <v>93</v>
      </c>
      <c r="C187" s="71"/>
      <c r="D187" s="65">
        <v>0</v>
      </c>
      <c r="E187" s="57">
        <v>0</v>
      </c>
      <c r="F187" s="49">
        <v>0</v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>
      <c r="A188" s="1"/>
      <c r="B188" s="44" t="s">
        <v>94</v>
      </c>
      <c r="C188" s="71"/>
      <c r="D188" s="65">
        <v>0</v>
      </c>
      <c r="E188" s="57">
        <v>0</v>
      </c>
      <c r="F188" s="49">
        <v>0</v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>
      <c r="A189" s="1"/>
      <c r="B189" s="44" t="s">
        <v>95</v>
      </c>
      <c r="C189" s="71"/>
      <c r="D189" s="65">
        <v>0</v>
      </c>
      <c r="E189" s="57">
        <v>0</v>
      </c>
      <c r="F189" s="49">
        <v>0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>
      <c r="A190" s="1"/>
      <c r="B190" s="44" t="s">
        <v>96</v>
      </c>
      <c r="C190" s="71"/>
      <c r="D190" s="65">
        <v>0</v>
      </c>
      <c r="E190" s="57">
        <v>0</v>
      </c>
      <c r="F190" s="49">
        <v>0</v>
      </c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>
      <c r="A191" s="1"/>
      <c r="B191" s="43" t="s">
        <v>97</v>
      </c>
      <c r="C191" s="1"/>
      <c r="D191" s="64"/>
      <c r="E191" s="56"/>
      <c r="F191" s="68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>
      <c r="A192" s="1"/>
      <c r="B192" s="42" t="s">
        <v>98</v>
      </c>
      <c r="C192" s="1"/>
      <c r="D192" s="60">
        <f ca="1">SUM(E192/0.5)</f>
        <v>10883466</v>
      </c>
      <c r="E192" s="58">
        <f ca="1">SUMIF(C7:F178,"operating",(E7:E178))</f>
        <v>5441733</v>
      </c>
      <c r="F192" s="47">
        <f ca="1">0.5*D192</f>
        <v>5441733</v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>
      <c r="A193" s="1"/>
      <c r="B193" s="42" t="s">
        <v>99</v>
      </c>
      <c r="C193" s="1"/>
      <c r="D193" s="64"/>
      <c r="E193" s="56"/>
      <c r="F193" s="68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>
      <c r="A194" s="1"/>
      <c r="B194" s="42"/>
      <c r="C194" s="1"/>
      <c r="D194" s="64"/>
      <c r="E194" s="56"/>
      <c r="F194" s="68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>
      <c r="A195" s="1"/>
      <c r="B195" s="43" t="s">
        <v>100</v>
      </c>
      <c r="C195" s="1"/>
      <c r="D195" s="64"/>
      <c r="E195" s="56"/>
      <c r="F195" s="68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>
      <c r="A196" s="1"/>
      <c r="B196" s="42" t="s">
        <v>98</v>
      </c>
      <c r="C196" s="1"/>
      <c r="D196" s="64"/>
      <c r="E196" s="56"/>
      <c r="F196" s="68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>
      <c r="A197" s="1"/>
      <c r="B197" s="42" t="s">
        <v>101</v>
      </c>
      <c r="C197" s="1"/>
      <c r="D197" s="60">
        <f>E197</f>
        <v>2002562</v>
      </c>
      <c r="E197" s="52">
        <v>2002562</v>
      </c>
      <c r="F197" s="47">
        <v>0</v>
      </c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>
      <c r="A198" s="1"/>
      <c r="B198" s="41" t="s">
        <v>102</v>
      </c>
      <c r="C198" s="1"/>
      <c r="D198" s="62">
        <f ca="1">SUM(E198/0.8)</f>
        <v>4757950</v>
      </c>
      <c r="E198" s="54">
        <f ca="1">SUMIF(C7:F178,"administration",(E7:E178))</f>
        <v>3806360</v>
      </c>
      <c r="F198" s="48">
        <f ca="1">SUM(D198*0.2)</f>
        <v>951590</v>
      </c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>
      <c r="A199" s="1"/>
      <c r="B199" s="41"/>
      <c r="C199" s="1"/>
      <c r="D199" s="64"/>
      <c r="E199" s="56"/>
      <c r="F199" s="68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>
      <c r="A200" s="1"/>
      <c r="B200" s="43" t="s">
        <v>103</v>
      </c>
      <c r="C200" s="1"/>
      <c r="D200" s="60">
        <v>0</v>
      </c>
      <c r="E200" s="52">
        <f ca="1">SUMIF(C6:F178,"support equip",(E6:E178))</f>
        <v>80710</v>
      </c>
      <c r="F200" s="47">
        <v>0</v>
      </c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>
      <c r="A201" s="1"/>
      <c r="B201" s="43" t="s">
        <v>104</v>
      </c>
      <c r="C201" s="1"/>
      <c r="D201" s="62">
        <v>196929</v>
      </c>
      <c r="E201" s="54">
        <v>196929</v>
      </c>
      <c r="F201" s="48">
        <v>0</v>
      </c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>
      <c r="A202" s="1"/>
      <c r="B202" s="43" t="s">
        <v>105</v>
      </c>
      <c r="C202" s="1"/>
      <c r="D202" s="62">
        <f>SUM(E202/0.5)</f>
        <v>4005122</v>
      </c>
      <c r="E202" s="54">
        <v>2002561</v>
      </c>
      <c r="F202" s="48">
        <f>D202*0.5</f>
        <v>2002561</v>
      </c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>
      <c r="A203" s="1"/>
      <c r="B203" s="42" t="s">
        <v>98</v>
      </c>
      <c r="C203" s="1"/>
      <c r="D203" s="61" t="s">
        <v>109</v>
      </c>
      <c r="E203" s="53" t="s">
        <v>109</v>
      </c>
      <c r="F203" s="46" t="s">
        <v>109</v>
      </c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>
      <c r="A204" s="1"/>
      <c r="B204" s="41" t="s">
        <v>106</v>
      </c>
      <c r="C204" s="1"/>
      <c r="D204" s="60">
        <v>0</v>
      </c>
      <c r="E204" s="52">
        <v>0</v>
      </c>
      <c r="F204" s="47">
        <v>0</v>
      </c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5.75" thickBot="1">
      <c r="A205" s="1"/>
      <c r="B205" s="41" t="s">
        <v>107</v>
      </c>
      <c r="C205" s="1"/>
      <c r="D205" s="66">
        <f ca="1">SUM(D186,D192,D197,D198,D200,D201,D202,D204)</f>
        <v>22905810.25</v>
      </c>
      <c r="E205" s="59">
        <f ca="1">SUM(E186,E192,E197,E198,E200,E201,E202,E204)</f>
        <v>14378680</v>
      </c>
      <c r="F205" s="69">
        <f ca="1">SUM(F186,F192,F197,F198,F200,F201,F202,F204)</f>
        <v>8607840.25</v>
      </c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5.75" thickTop="1">
      <c r="A206" s="1"/>
      <c r="B206" s="1"/>
      <c r="C206" s="1"/>
      <c r="D206" s="39" t="s">
        <v>109</v>
      </c>
      <c r="E206" s="40" t="s">
        <v>109</v>
      </c>
      <c r="F206" s="39" t="s">
        <v>109</v>
      </c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</sheetData>
  <pageMargins left="0.2" right="0.2" top="0.5" bottom="0.25" header="0.3" footer="0.3"/>
  <pageSetup orientation="portrait" r:id="rId1"/>
  <rowBreaks count="4" manualBreakCount="4">
    <brk id="47" max="16383" man="1"/>
    <brk id="89" max="16383" man="1"/>
    <brk id="131" max="16383" man="1"/>
    <brk id="1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fontainel</dc:creator>
  <cp:lastModifiedBy>sharon coats</cp:lastModifiedBy>
  <cp:lastPrinted>2014-06-04T16:11:41Z</cp:lastPrinted>
  <dcterms:created xsi:type="dcterms:W3CDTF">2014-05-16T14:40:23Z</dcterms:created>
  <dcterms:modified xsi:type="dcterms:W3CDTF">2014-08-20T14:02:19Z</dcterms:modified>
</cp:coreProperties>
</file>